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3.xml" ContentType="application/vnd.openxmlformats-officedocument.spreadsheetml.comments+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ThisWorkbook" defaultThemeVersion="124226"/>
  <mc:AlternateContent xmlns:mc="http://schemas.openxmlformats.org/markup-compatibility/2006">
    <mc:Choice Requires="x15">
      <x15ac:absPath xmlns:x15ac="http://schemas.microsoft.com/office/spreadsheetml/2010/11/ac" url="C:\Users\UNED\Downloads\"/>
    </mc:Choice>
  </mc:AlternateContent>
  <xr:revisionPtr revIDLastSave="0" documentId="8_{950CFE62-FA71-4557-AD08-0B056D247E12}" xr6:coauthVersionLast="36" xr6:coauthVersionMax="36" xr10:uidLastSave="{00000000-0000-0000-0000-000000000000}"/>
  <bookViews>
    <workbookView xWindow="0" yWindow="0" windowWidth="20490" windowHeight="6825" firstSheet="18" activeTab="18" xr2:uid="{00000000-000D-0000-FFFF-FFFF00000000}"/>
  </bookViews>
  <sheets>
    <sheet name="prueba" sheetId="3" state="hidden" r:id="rId1"/>
    <sheet name="Estructura de riesgos_UNED" sheetId="26" state="hidden" r:id="rId2"/>
    <sheet name="Estructura de riesgos de TI" sheetId="27" state="hidden" r:id="rId3"/>
    <sheet name="Etapa 1 Identificación" sheetId="22" state="hidden" r:id="rId4"/>
    <sheet name="Mapa de Calor" sheetId="11" state="hidden" r:id="rId5"/>
    <sheet name="Base calculos" sheetId="4" state="hidden" r:id="rId6"/>
    <sheet name="Estructura Presupuestaria" sheetId="23" state="hidden" r:id="rId7"/>
    <sheet name="Estructura formulada" sheetId="7" state="hidden" r:id="rId8"/>
    <sheet name="Base calculos 3" sheetId="8" state="hidden" r:id="rId9"/>
    <sheet name="Análisis Riesgo Puro" sheetId="5" state="hidden" r:id="rId10"/>
    <sheet name="Estructura de Riesgos 2013" sheetId="1" state="hidden" r:id="rId11"/>
    <sheet name="Probabilida e Impacto" sheetId="10" state="hidden" r:id="rId12"/>
    <sheet name="Mapa de Riesgo" sheetId="6" state="hidden" r:id="rId13"/>
    <sheet name="Hoja1" sheetId="15" state="hidden" r:id="rId14"/>
    <sheet name="Mapa de Calor (2)" sheetId="19" state="hidden" r:id="rId15"/>
    <sheet name="Etapa 2 Análisis R.Control" sheetId="18" state="hidden" r:id="rId16"/>
    <sheet name="Evaluación" sheetId="14" state="hidden" r:id="rId17"/>
    <sheet name="Administración" sheetId="20" state="hidden" r:id="rId18"/>
    <sheet name="Informe de adm del riesgo" sheetId="24" r:id="rId19"/>
    <sheet name="Lista de participantes" sheetId="25" state="hidden" r:id="rId20"/>
  </sheets>
  <definedNames>
    <definedName name="_1_DIRECCION_SUPERIOR_Y_PLANIFICACION">'Estructura Presupuestaria'!$D$3:$D$8</definedName>
    <definedName name="_2._ADMINISTRACION_GENERAL">'Estructura Presupuestaria'!$E$3:$E$8</definedName>
    <definedName name="_3._VIDA_ESTUDIANTIL">'Estructura Presupuestaria'!$F$3:$F$8</definedName>
    <definedName name="_4._DOCENCIA">'Estructura Presupuestaria'!$G$3:$G$8</definedName>
    <definedName name="_5._EXTENSION">'Estructura Presupuestaria'!$H$3:$H$8</definedName>
    <definedName name="_6._INVESTIGACIÓN">'Estructura Presupuestaria'!$I$3:$I$8</definedName>
    <definedName name="_7._PRODUCCION_Y_DISTRIBUCION_DE_MATERIALES">'Estructura Presupuestaria'!$J$3:$J$8</definedName>
    <definedName name="_8._INVERSIONES">'Estructura Presupuestaria'!$K$3:$K$8</definedName>
    <definedName name="_9._ACUERDO_DE_MEJORAMIENTO_INSTITUCIONAL__AMI">'Estructura Presupuestaria'!$L$3:$L$8</definedName>
    <definedName name="_xlnm._FilterDatabase" localSheetId="10" hidden="1">'Estructura de Riesgos 2013'!$A$1:$D$185</definedName>
    <definedName name="_ftn1" localSheetId="10">'Estructura de Riesgos 2013'!#REF!</definedName>
    <definedName name="_ftn2" localSheetId="10">'Estructura de Riesgos 2013'!#REF!</definedName>
    <definedName name="_ftn3" localSheetId="10">'Estructura de Riesgos 2013'!#REF!</definedName>
    <definedName name="_ftn4" localSheetId="10">'Estructura de Riesgos 2013'!#REF!</definedName>
    <definedName name="_ftn5" localSheetId="10">'Estructura de Riesgos 2013'!#REF!</definedName>
    <definedName name="_ftn6" localSheetId="10">'Estructura de Riesgos 2013'!#REF!</definedName>
    <definedName name="_ftnref1" localSheetId="10">'Estructura de Riesgos 2013'!$D$1</definedName>
    <definedName name="_ftnref2" localSheetId="10">'Estructura de Riesgos 2013'!#REF!</definedName>
    <definedName name="_ftnref3" localSheetId="10">'Estructura de Riesgos 2013'!#REF!</definedName>
    <definedName name="_ftnref4" localSheetId="10">'Estructura de Riesgos 2013'!#REF!</definedName>
    <definedName name="_ftnref5" localSheetId="10">'Estructura de Riesgos 2013'!#REF!</definedName>
    <definedName name="_ftnref6" localSheetId="10">'Estructura de Riesgos 2013'!#REF!</definedName>
    <definedName name="Actividades_de_control_sobre_el_patrimonio">'Base calculos 3'!$P$2:$P$24</definedName>
    <definedName name="Ambiental">'Base calculos 3'!$AC$2:$AC$24</definedName>
    <definedName name="Ámbitos">'Estructura formulada'!$A$1:$C$1</definedName>
    <definedName name="_xlnm.Print_Area" localSheetId="10">'Estructura de Riesgos 2013'!$A$1:$D$185</definedName>
    <definedName name="_xlnm.Print_Area" localSheetId="18">'Informe de adm del riesgo'!$B$6:$R$57</definedName>
    <definedName name="_xlnm.Print_Area" localSheetId="19">'Lista de participantes'!$B$1:$D$14</definedName>
    <definedName name="_xlnm.Print_Area" localSheetId="4">'Mapa de Calor'!$B$2:$I$13</definedName>
    <definedName name="Calidad">'Base calculos 3'!$X$2:$X$21</definedName>
    <definedName name="Capacidad_de_respuesta">'Base calculos 3'!$J$2:$J$24</definedName>
    <definedName name="Circunstancias_Políticas">'Estructura formulada'!#REF!</definedName>
    <definedName name="Compras_e_Inventarios">'Base calculos 3'!$Q$2:$Q$24</definedName>
    <definedName name="Comunicación">'Base calculos 3'!$K$2:$K$24</definedName>
    <definedName name="Contratos_Comerciales">'Base calculos 3'!$AE$2:$AE$24</definedName>
    <definedName name="Cooperación">'Base calculos 3'!$AD$2:$AD$24</definedName>
    <definedName name="Crédito">'Base calculos 3'!$G$2:$G$24</definedName>
    <definedName name="De_continuidad">'Estructura formulada'!$B$2:$B$3</definedName>
    <definedName name="De_Tecnología">'Estructura formulada'!#REF!</definedName>
    <definedName name="Desastres_Naturales_y_Provocados">'Estructura formulada'!#REF!</definedName>
    <definedName name="Documentación">'Base calculos 3'!$L$2:$L$24</definedName>
    <definedName name="Duplicidad_de_funciones">'Base calculos 3'!#REF!</definedName>
    <definedName name="Efectividad">'Base calculos 3'!$M$2:$M$24</definedName>
    <definedName name="Estratégico_Dirección">'Estructura formulada'!$A$2:$A$6</definedName>
    <definedName name="Estratégicos">'Estructura formulada'!$A$2:$A$5</definedName>
    <definedName name="Financieros">'Estructura formulada'!$B$2:$B$6</definedName>
    <definedName name="Fraude">'Base calculos 3'!$S$2:$S$24</definedName>
    <definedName name="Imagen">'Base calculos 3'!$C$2:$C$24</definedName>
    <definedName name="Indicadores_de_Gestión">'Base calculos 3'!$B$2:$B$24</definedName>
    <definedName name="Información">'Base calculos 3'!$R$2:$R$24</definedName>
    <definedName name="Infraestructura">'Estructura formulada'!#REF!</definedName>
    <definedName name="Infraestructura_de_TI">'Base calculos 3'!$T$2:$T$6</definedName>
    <definedName name="Instalaciones_físicas">'Base calculos 3'!$AA$2:$AA$24</definedName>
    <definedName name="Integridad">'Base calculos 3'!$T$2:$T$21</definedName>
    <definedName name="Integridad__Riesgos_asociados_con_la_autorización__completitud_y_exactitud_de_la_entrada__procesamiento_y_reportes_de_las_aplicaciones_utilizadas_en_una_organización._Aplican_en_cada_aspecto_de_un_sistema_de_soporte_de_procesamiento_de_negocio_y_están_pre">'Base calculos 3'!$T$2:$T$9:'Base calculos 3'!$T$21</definedName>
    <definedName name="Laborales">'Estructura formulada'!#REF!</definedName>
    <definedName name="Legales">'Base calculos 3'!$AF$2:$AF$24</definedName>
    <definedName name="Liquidez">'Base calculos 3'!$F$2:$F$24</definedName>
    <definedName name="Mercado">'Base calculos 3'!$E$2:$E$24</definedName>
    <definedName name="Normativa_interna">'Base calculos 3'!$N$2:$N$24</definedName>
    <definedName name="Operativo">'Base calculos 3'!$H$2:$H$24</definedName>
    <definedName name="Operativos">'Estructura formulada'!$C$2:$C$6</definedName>
    <definedName name="Planificación_de_Recursos">'Base calculos 3'!$D$2:$D$24</definedName>
    <definedName name="Planificación_Estratégica">'Base calculos 3'!$A$2:$A$24</definedName>
    <definedName name="Políticas_Públicas">'Base calculos 3'!$AH$2:$AH$24</definedName>
    <definedName name="PROGRAMAS">'Estructura Presupuestaria'!$C$2:$C$10</definedName>
    <definedName name="Proyectos_Nacionales_e_Internacionales">'Base calculos 3'!$AG$2:$AG$24</definedName>
    <definedName name="Recursos_Humanos">'Estructura formulada'!#REF!</definedName>
    <definedName name="Relaciones_de_Cooperación_Comerciales_y_Legales">'Estructura formulada'!#REF!</definedName>
    <definedName name="Riesgo_de_Infraestructura">'Base calculos 3'!$W$2:$W$24</definedName>
    <definedName name="Riesgos_de_Acceso">'Base calculos 3'!$V$2:$V$24</definedName>
    <definedName name="Salud_ocupacional_e_higiene_laboral">'Base calculos 3'!$AB$2:$AB$24</definedName>
    <definedName name="Satisfacción_del_cliente">'Base calculos 3'!$O$2:$O$24</definedName>
    <definedName name="Seguridad">'Base calculos 3'!$AI$2:$AI$24</definedName>
    <definedName name="Seguridad_digital">'Base calculos 3'!$U$2:$U$7</definedName>
    <definedName name="Seguridad_informática_General">'Base calculos 3'!$U$2:$U$21</definedName>
    <definedName name="Seguridad_Institucional">'Estructura formulada'!#REF!</definedName>
    <definedName name="Servicios_básicos">'Base calculos 3'!$Z$2:$Z$24</definedName>
    <definedName name="Servicios_generales">'Base calculos 3'!$Y$2:$Y$24</definedName>
    <definedName name="Sistemas_de_información_y_sitios_web">'Base calculos 3'!$V$2:$V$8</definedName>
    <definedName name="Software_institucional">'Base calculos 3'!$W$2:$W$7</definedName>
    <definedName name="Subprograma_01_Administración_General">'Estructura Presupuestaria'!$B$27:$B$38</definedName>
    <definedName name="Subprograma_01_Asuntos_Estudiantiles">'Estructura Presupuestaria'!$B$45:$B$51</definedName>
    <definedName name="Subprograma_01_Dirección_Superior">'Estructura Presupuestaria'!$B$2:$B$12</definedName>
    <definedName name="Subprograma_01_Elaboración_de_Materiales">'Estructura Presupuestaria'!$B$174:$B$177</definedName>
    <definedName name="Subprograma_01_Extensión">'Estructura Presupuestaria'!$B$131:$B$138</definedName>
    <definedName name="Subprograma_01_Gestión_Administrativa">'Estructura Presupuestaria'!$B$191</definedName>
    <definedName name="Subprograma_01_Inversiones">'Estructura Presupuestaria'!$B$186</definedName>
    <definedName name="Subprograma_01_Investigación">'Estructura Presupuestaria'!$B$158:$B$160</definedName>
    <definedName name="Subprograma_01_Servicios_de_Apoyo_a_la_Docencia">'Estructura Presupuestaria'!$B$64:$B$72</definedName>
    <definedName name="Subprograma_02_Actividades_Estudiantiles">'Estructura Presupuestaria'!$B$53</definedName>
    <definedName name="Subprograma_02_Docente">'Estructura Presupuestaria'!$B$74:$B$80</definedName>
    <definedName name="Subprograma_02_Fondo_del_Sistema">'Estructura Presupuestaria'!$B$188</definedName>
    <definedName name="Subprograma_02_Iniciativas_del_AMI_–_UNED">'Estructura Presupuestaria'!$B$193:$B$201</definedName>
    <definedName name="Subprograma_02_Planificación">'Estructura Presupuestaria'!$B$14:$B$20</definedName>
    <definedName name="Subprograma_02_Producción_y_Distribución_de_Materiales">'Estructura Presupuestaria'!$B$179:$B$180</definedName>
    <definedName name="Subprograma_03_Auditoría">'Estructura Presupuestaria'!$B$22</definedName>
    <definedName name="Subprograma_03_Posgrados">'Estructura Presupuestaria'!$B$82</definedName>
    <definedName name="Subprograma_04_Centros_Universitarios">'Estructura Presupuestaria'!$B$84:$B$121</definedName>
    <definedName name="Subprograma_07_Gobierno_Digital">'Estructura Presupuestaria'!$B$24</definedName>
    <definedName name="Subprograma_10_Fondo_del_Sistema_Área_Administrativa">'Estructura Presupuestaria'!$B$40:$B$43</definedName>
    <definedName name="Subprograma_10_Fondo_del_Sistema_Área_Docencia">'Estructura Presupuestaria'!$B$123:$B$126</definedName>
    <definedName name="Subprograma_10_Fondo_del_Sistema_Área_Extensión">'Estructura Presupuestaria'!$B$140:$B$155</definedName>
    <definedName name="Subprograma_10_Fondo_del_Sistema_Área_Investigación">'Estructura Presupuestaria'!$B$162:$B$172</definedName>
    <definedName name="Subprograma_10_Fondo_del_Sistema_Área_Producción_de_Materiales">'Estructura Presupuestaria'!$B$182:$B$183</definedName>
    <definedName name="Subprograma_10_Fondo_del_Sistema_Área_Vida_Estudiantil">'Estructura Presupuestaria'!$B$55:$B$61</definedName>
    <definedName name="Subprograma_16_Sede_Interuniversitaria_de_Alajuela">'Estructura Presupuestaria'!$B$128</definedName>
    <definedName name="Talento_Humano">'Base calculos 3'!$I$2:$I$24</definedName>
    <definedName name="_xlnm.Print_Titles" localSheetId="10">'Estructura de Riesgos 2013'!$1:$1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24" l="1"/>
  <c r="D4" i="25" l="1"/>
  <c r="C4" i="25"/>
  <c r="C7" i="25"/>
  <c r="K50" i="24" l="1"/>
  <c r="K51" i="24"/>
  <c r="K52" i="24"/>
  <c r="K49" i="24"/>
  <c r="K46" i="24"/>
  <c r="K47" i="24"/>
  <c r="K48" i="24"/>
  <c r="K45" i="24"/>
  <c r="K42" i="24"/>
  <c r="K43" i="24"/>
  <c r="K44" i="24"/>
  <c r="K41" i="24"/>
  <c r="K38" i="24"/>
  <c r="K39" i="24"/>
  <c r="K40" i="24"/>
  <c r="K37" i="24"/>
  <c r="K34" i="24"/>
  <c r="K35" i="24"/>
  <c r="K36" i="24"/>
  <c r="K33" i="24"/>
  <c r="K30" i="24"/>
  <c r="K31" i="24"/>
  <c r="K32" i="24"/>
  <c r="K29" i="24"/>
  <c r="K26" i="24"/>
  <c r="K27" i="24"/>
  <c r="K28" i="24"/>
  <c r="K25" i="24"/>
  <c r="K22" i="24"/>
  <c r="K23" i="24"/>
  <c r="K24" i="24"/>
  <c r="K21" i="24"/>
  <c r="K18" i="24"/>
  <c r="K19" i="24"/>
  <c r="K20" i="24"/>
  <c r="K17" i="24"/>
  <c r="O50" i="24"/>
  <c r="P50" i="24"/>
  <c r="Q50" i="24"/>
  <c r="R50" i="24"/>
  <c r="O51" i="24"/>
  <c r="P51" i="24"/>
  <c r="Q51" i="24"/>
  <c r="R51" i="24"/>
  <c r="O52" i="24"/>
  <c r="P52" i="24"/>
  <c r="Q52" i="24"/>
  <c r="R52" i="24"/>
  <c r="P49" i="24"/>
  <c r="Q49" i="24"/>
  <c r="R49" i="24"/>
  <c r="O49" i="24"/>
  <c r="O46" i="24"/>
  <c r="P46" i="24"/>
  <c r="Q46" i="24"/>
  <c r="R46" i="24"/>
  <c r="O47" i="24"/>
  <c r="P47" i="24"/>
  <c r="Q47" i="24"/>
  <c r="R47" i="24"/>
  <c r="O48" i="24"/>
  <c r="P48" i="24"/>
  <c r="Q48" i="24"/>
  <c r="R48" i="24"/>
  <c r="P45" i="24"/>
  <c r="Q45" i="24"/>
  <c r="R45" i="24"/>
  <c r="O45" i="24"/>
  <c r="O42" i="24"/>
  <c r="P42" i="24"/>
  <c r="Q42" i="24"/>
  <c r="R42" i="24"/>
  <c r="O43" i="24"/>
  <c r="P43" i="24"/>
  <c r="Q43" i="24"/>
  <c r="R43" i="24"/>
  <c r="O44" i="24"/>
  <c r="P44" i="24"/>
  <c r="Q44" i="24"/>
  <c r="R44" i="24"/>
  <c r="P41" i="24"/>
  <c r="Q41" i="24"/>
  <c r="R41" i="24"/>
  <c r="O41" i="24"/>
  <c r="O38" i="24"/>
  <c r="P38" i="24"/>
  <c r="Q38" i="24"/>
  <c r="R38" i="24"/>
  <c r="O39" i="24"/>
  <c r="P39" i="24"/>
  <c r="Q39" i="24"/>
  <c r="R39" i="24"/>
  <c r="O40" i="24"/>
  <c r="P40" i="24"/>
  <c r="Q40" i="24"/>
  <c r="R40" i="24"/>
  <c r="P37" i="24"/>
  <c r="Q37" i="24"/>
  <c r="R37" i="24"/>
  <c r="O37" i="24"/>
  <c r="O34" i="24"/>
  <c r="P34" i="24"/>
  <c r="Q34" i="24"/>
  <c r="R34" i="24"/>
  <c r="O35" i="24"/>
  <c r="P35" i="24"/>
  <c r="Q35" i="24"/>
  <c r="R35" i="24"/>
  <c r="O36" i="24"/>
  <c r="P36" i="24"/>
  <c r="Q36" i="24"/>
  <c r="R36" i="24"/>
  <c r="P33" i="24"/>
  <c r="Q33" i="24"/>
  <c r="R33" i="24"/>
  <c r="O33" i="24"/>
  <c r="O30" i="24"/>
  <c r="P30" i="24"/>
  <c r="Q30" i="24"/>
  <c r="R30" i="24"/>
  <c r="O31" i="24"/>
  <c r="P31" i="24"/>
  <c r="Q31" i="24"/>
  <c r="R31" i="24"/>
  <c r="O32" i="24"/>
  <c r="P32" i="24"/>
  <c r="Q32" i="24"/>
  <c r="R32" i="24"/>
  <c r="P29" i="24"/>
  <c r="Q29" i="24"/>
  <c r="R29" i="24"/>
  <c r="O29" i="24"/>
  <c r="O26" i="24"/>
  <c r="P26" i="24"/>
  <c r="Q26" i="24"/>
  <c r="R26" i="24"/>
  <c r="O27" i="24"/>
  <c r="P27" i="24"/>
  <c r="Q27" i="24"/>
  <c r="R27" i="24"/>
  <c r="O28" i="24"/>
  <c r="P28" i="24"/>
  <c r="Q28" i="24"/>
  <c r="R28" i="24"/>
  <c r="P25" i="24"/>
  <c r="Q25" i="24"/>
  <c r="R25" i="24"/>
  <c r="O25" i="24"/>
  <c r="Q20" i="24"/>
  <c r="O22" i="24"/>
  <c r="P22" i="24"/>
  <c r="Q22" i="24"/>
  <c r="R22" i="24"/>
  <c r="O23" i="24"/>
  <c r="P23" i="24"/>
  <c r="Q23" i="24"/>
  <c r="R23" i="24"/>
  <c r="O24" i="24"/>
  <c r="P24" i="24"/>
  <c r="Q24" i="24"/>
  <c r="R24" i="24"/>
  <c r="P21" i="24"/>
  <c r="Q21" i="24"/>
  <c r="R21" i="24"/>
  <c r="O21" i="24"/>
  <c r="P18" i="24"/>
  <c r="Q18" i="24"/>
  <c r="R18" i="24"/>
  <c r="P19" i="24"/>
  <c r="Q19" i="24"/>
  <c r="R19" i="24"/>
  <c r="P20" i="24"/>
  <c r="R20" i="24"/>
  <c r="Q17" i="24"/>
  <c r="R17" i="24"/>
  <c r="O18" i="24"/>
  <c r="O19" i="24"/>
  <c r="O20" i="24"/>
  <c r="O14" i="24"/>
  <c r="O15" i="24"/>
  <c r="O16" i="24"/>
  <c r="P14" i="24"/>
  <c r="Q14" i="24"/>
  <c r="R14" i="24"/>
  <c r="P15" i="24"/>
  <c r="Q15" i="24"/>
  <c r="R15" i="24"/>
  <c r="P16" i="24"/>
  <c r="Q16" i="24"/>
  <c r="R16" i="24"/>
  <c r="C27" i="14"/>
  <c r="C54" i="20" s="1"/>
  <c r="G49" i="24" s="1"/>
  <c r="C25" i="14"/>
  <c r="C49" i="20" s="1"/>
  <c r="G45" i="24" s="1"/>
  <c r="B27" i="14"/>
  <c r="B54" i="20" s="1"/>
  <c r="F49" i="24" s="1"/>
  <c r="B25" i="14"/>
  <c r="B49" i="20" s="1"/>
  <c r="F45" i="24" s="1"/>
  <c r="D32" i="18"/>
  <c r="D26" i="18"/>
  <c r="C15" i="14" s="1"/>
  <c r="C24" i="20" s="1"/>
  <c r="G25" i="24" s="1"/>
  <c r="I49" i="24" l="1"/>
  <c r="I21" i="24"/>
  <c r="L49" i="24"/>
  <c r="L45" i="24"/>
  <c r="R61" i="18"/>
  <c r="P61" i="18"/>
  <c r="N61" i="18"/>
  <c r="L61" i="18"/>
  <c r="R60" i="18"/>
  <c r="P60" i="18"/>
  <c r="N60" i="18"/>
  <c r="L60" i="18"/>
  <c r="R59" i="18"/>
  <c r="P59" i="18"/>
  <c r="N59" i="18"/>
  <c r="L59" i="18"/>
  <c r="R58" i="18"/>
  <c r="P58" i="18"/>
  <c r="N58" i="18"/>
  <c r="L58" i="18"/>
  <c r="R56" i="18"/>
  <c r="P56" i="18"/>
  <c r="N56" i="18"/>
  <c r="L56" i="18"/>
  <c r="R55" i="18"/>
  <c r="P55" i="18"/>
  <c r="N55" i="18"/>
  <c r="L55" i="18"/>
  <c r="R54" i="18"/>
  <c r="P54" i="18"/>
  <c r="N54" i="18"/>
  <c r="L54" i="18"/>
  <c r="R53" i="18"/>
  <c r="P53" i="18"/>
  <c r="N53" i="18"/>
  <c r="L53" i="18"/>
  <c r="R50" i="18"/>
  <c r="P50" i="18"/>
  <c r="N50" i="18"/>
  <c r="L50" i="18"/>
  <c r="R49" i="18"/>
  <c r="P49" i="18"/>
  <c r="N49" i="18"/>
  <c r="L49" i="18"/>
  <c r="R48" i="18"/>
  <c r="P48" i="18"/>
  <c r="N48" i="18"/>
  <c r="L48" i="18"/>
  <c r="R47" i="18"/>
  <c r="P47" i="18"/>
  <c r="N47" i="18"/>
  <c r="L47" i="18"/>
  <c r="R45" i="18"/>
  <c r="P45" i="18"/>
  <c r="N45" i="18"/>
  <c r="L45" i="18"/>
  <c r="R44" i="18"/>
  <c r="P44" i="18"/>
  <c r="N44" i="18"/>
  <c r="L44" i="18"/>
  <c r="R43" i="18"/>
  <c r="P43" i="18"/>
  <c r="N43" i="18"/>
  <c r="L43" i="18"/>
  <c r="R42" i="18"/>
  <c r="P42" i="18"/>
  <c r="N42" i="18"/>
  <c r="L42" i="18"/>
  <c r="R40" i="18"/>
  <c r="P40" i="18"/>
  <c r="N40" i="18"/>
  <c r="L40" i="18"/>
  <c r="R39" i="18"/>
  <c r="P39" i="18"/>
  <c r="N39" i="18"/>
  <c r="L39" i="18"/>
  <c r="R38" i="18"/>
  <c r="P38" i="18"/>
  <c r="N38" i="18"/>
  <c r="L38" i="18"/>
  <c r="R37" i="18"/>
  <c r="P37" i="18"/>
  <c r="N37" i="18"/>
  <c r="L37" i="18"/>
  <c r="R35" i="18"/>
  <c r="P35" i="18"/>
  <c r="N35" i="18"/>
  <c r="L35" i="18"/>
  <c r="R34" i="18"/>
  <c r="P34" i="18"/>
  <c r="N34" i="18"/>
  <c r="L34" i="18"/>
  <c r="R33" i="18"/>
  <c r="P33" i="18"/>
  <c r="N33" i="18"/>
  <c r="L33" i="18"/>
  <c r="R32" i="18"/>
  <c r="P32" i="18"/>
  <c r="N32" i="18"/>
  <c r="L32" i="18"/>
  <c r="R29" i="18"/>
  <c r="P29" i="18"/>
  <c r="N29" i="18"/>
  <c r="L29" i="18"/>
  <c r="R28" i="18"/>
  <c r="P28" i="18"/>
  <c r="N28" i="18"/>
  <c r="L28" i="18"/>
  <c r="R27" i="18"/>
  <c r="P27" i="18"/>
  <c r="N27" i="18"/>
  <c r="L27" i="18"/>
  <c r="R26" i="18"/>
  <c r="P26" i="18"/>
  <c r="N26" i="18"/>
  <c r="L26" i="18"/>
  <c r="R23" i="18"/>
  <c r="P23" i="18"/>
  <c r="N23" i="18"/>
  <c r="L23" i="18"/>
  <c r="R22" i="18"/>
  <c r="P22" i="18"/>
  <c r="N22" i="18"/>
  <c r="L22" i="18"/>
  <c r="R21" i="18"/>
  <c r="P21" i="18"/>
  <c r="N21" i="18"/>
  <c r="L21" i="18"/>
  <c r="R20" i="18"/>
  <c r="P20" i="18"/>
  <c r="N20" i="18"/>
  <c r="L20" i="18"/>
  <c r="R18" i="18"/>
  <c r="P18" i="18"/>
  <c r="N18" i="18"/>
  <c r="L18" i="18"/>
  <c r="R17" i="18"/>
  <c r="P17" i="18"/>
  <c r="N17" i="18"/>
  <c r="L17" i="18"/>
  <c r="R16" i="18"/>
  <c r="P16" i="18"/>
  <c r="N16" i="18"/>
  <c r="L16" i="18"/>
  <c r="R15" i="18"/>
  <c r="P15" i="18"/>
  <c r="N15" i="18"/>
  <c r="L15" i="18"/>
  <c r="R13" i="18"/>
  <c r="P13" i="18"/>
  <c r="N13" i="18"/>
  <c r="L13" i="18"/>
  <c r="R12" i="18"/>
  <c r="P12" i="18"/>
  <c r="N12" i="18"/>
  <c r="L12" i="18"/>
  <c r="R11" i="18"/>
  <c r="P11" i="18"/>
  <c r="N11" i="18"/>
  <c r="L11" i="18"/>
  <c r="L41" i="24"/>
  <c r="L37" i="24"/>
  <c r="L33" i="24"/>
  <c r="L29" i="24"/>
  <c r="L25" i="24"/>
  <c r="L21" i="24"/>
  <c r="L17" i="24"/>
  <c r="L13" i="24"/>
  <c r="D49" i="24" l="1"/>
  <c r="C49" i="24"/>
  <c r="D45" i="24"/>
  <c r="C45" i="24"/>
  <c r="D41" i="24"/>
  <c r="C41" i="24"/>
  <c r="D37" i="24"/>
  <c r="C37" i="24"/>
  <c r="D33" i="24"/>
  <c r="C33" i="24"/>
  <c r="D29" i="24"/>
  <c r="C29" i="24"/>
  <c r="D25" i="24"/>
  <c r="C25" i="24"/>
  <c r="D21" i="24"/>
  <c r="C21" i="24"/>
  <c r="D17" i="24"/>
  <c r="C17" i="24"/>
  <c r="I45" i="24"/>
  <c r="I41" i="24"/>
  <c r="I37" i="24"/>
  <c r="I33" i="24"/>
  <c r="I29" i="24"/>
  <c r="I25" i="24"/>
  <c r="P17" i="24"/>
  <c r="O17" i="24"/>
  <c r="I17" i="24"/>
  <c r="D13" i="24"/>
  <c r="K14" i="24"/>
  <c r="K15" i="24"/>
  <c r="K16" i="24"/>
  <c r="K13" i="24"/>
  <c r="D12" i="24"/>
  <c r="Y61" i="18" l="1"/>
  <c r="T61" i="18"/>
  <c r="U61" i="18"/>
  <c r="V61" i="18" s="1"/>
  <c r="T60" i="18"/>
  <c r="U60" i="18" s="1"/>
  <c r="T59" i="18"/>
  <c r="U59" i="18" s="1"/>
  <c r="V59" i="18" s="1"/>
  <c r="T58" i="18"/>
  <c r="U58" i="18"/>
  <c r="D58" i="18"/>
  <c r="C58" i="18"/>
  <c r="Y56" i="18"/>
  <c r="T56" i="18"/>
  <c r="U56" i="18" s="1"/>
  <c r="V56" i="18" s="1"/>
  <c r="T55" i="18"/>
  <c r="U55" i="18"/>
  <c r="T54" i="18"/>
  <c r="U54" i="18" s="1"/>
  <c r="V54" i="18" s="1"/>
  <c r="T53" i="18"/>
  <c r="U53" i="18" s="1"/>
  <c r="D53" i="18"/>
  <c r="C53" i="18"/>
  <c r="V60" i="18" l="1"/>
  <c r="V55" i="18"/>
  <c r="V58" i="18"/>
  <c r="X61" i="18"/>
  <c r="X58" i="18"/>
  <c r="Y58" i="18" s="1"/>
  <c r="V53" i="18"/>
  <c r="X53" i="18"/>
  <c r="Y53" i="18" s="1"/>
  <c r="X56" i="18"/>
  <c r="D5" i="25" l="1"/>
  <c r="C5" i="25"/>
  <c r="D47" i="18"/>
  <c r="C47" i="18"/>
  <c r="D42" i="18"/>
  <c r="C42" i="18"/>
  <c r="D37" i="18"/>
  <c r="C37" i="18"/>
  <c r="C32" i="18"/>
  <c r="C26" i="18"/>
  <c r="D20" i="18"/>
  <c r="C20" i="18"/>
  <c r="J26" i="22"/>
  <c r="K26" i="22"/>
  <c r="J24" i="22"/>
  <c r="K24" i="22"/>
  <c r="K27" i="22" l="1"/>
  <c r="K28" i="22" s="1"/>
  <c r="J27" i="22"/>
  <c r="J28" i="22" s="1"/>
  <c r="K30" i="22"/>
  <c r="J30" i="22"/>
  <c r="Q13" i="24"/>
  <c r="R13" i="24"/>
  <c r="P13" i="24"/>
  <c r="O13" i="24"/>
  <c r="H45" i="24" l="1"/>
  <c r="E53" i="18"/>
  <c r="H49" i="24"/>
  <c r="E58" i="18"/>
  <c r="C12" i="24"/>
  <c r="C9" i="24"/>
  <c r="C7" i="24"/>
  <c r="B24" i="22"/>
  <c r="B26" i="22"/>
  <c r="Z61" i="18" l="1"/>
  <c r="W58" i="18"/>
  <c r="D27" i="14" s="1"/>
  <c r="M49" i="24" s="1"/>
  <c r="Z56" i="18"/>
  <c r="W53" i="18"/>
  <c r="D25" i="14" s="1"/>
  <c r="M45" i="24" s="1"/>
  <c r="B27" i="22"/>
  <c r="B28" i="22" s="1"/>
  <c r="B30" i="22"/>
  <c r="H13" i="24" s="1"/>
  <c r="Y23" i="18"/>
  <c r="T23" i="18"/>
  <c r="T22" i="18"/>
  <c r="T21" i="18"/>
  <c r="U21" i="18" s="1"/>
  <c r="V21" i="18" s="1"/>
  <c r="T20" i="18"/>
  <c r="U23" i="18" l="1"/>
  <c r="V23" i="18" s="1"/>
  <c r="U20" i="18"/>
  <c r="V20" i="18" s="1"/>
  <c r="U22" i="18"/>
  <c r="V22" i="18" s="1"/>
  <c r="E9" i="24"/>
  <c r="E7" i="24"/>
  <c r="B23" i="14"/>
  <c r="B44" i="20" s="1"/>
  <c r="F41" i="24" s="1"/>
  <c r="C23" i="14"/>
  <c r="C44" i="20" s="1"/>
  <c r="G41" i="24" s="1"/>
  <c r="B21" i="14"/>
  <c r="B39" i="20" s="1"/>
  <c r="F37" i="24" s="1"/>
  <c r="C21" i="14"/>
  <c r="C39" i="20" s="1"/>
  <c r="G37" i="24" s="1"/>
  <c r="B19" i="14"/>
  <c r="B34" i="20" s="1"/>
  <c r="F33" i="24" s="1"/>
  <c r="C19" i="14"/>
  <c r="C34" i="20" s="1"/>
  <c r="G33" i="24" s="1"/>
  <c r="B17" i="14"/>
  <c r="B29" i="20" s="1"/>
  <c r="F29" i="24" s="1"/>
  <c r="C17" i="14"/>
  <c r="C29" i="20" s="1"/>
  <c r="G29" i="24" s="1"/>
  <c r="B15" i="14"/>
  <c r="B24" i="20" s="1"/>
  <c r="F25" i="24" s="1"/>
  <c r="B13" i="14"/>
  <c r="B19" i="20" s="1"/>
  <c r="F21" i="24" s="1"/>
  <c r="C13" i="14"/>
  <c r="C19" i="20" s="1"/>
  <c r="G21" i="24" s="1"/>
  <c r="C15" i="18"/>
  <c r="B11" i="14" s="1"/>
  <c r="B14" i="20" s="1"/>
  <c r="F17" i="24" s="1"/>
  <c r="D15" i="18"/>
  <c r="C11" i="14" s="1"/>
  <c r="C14" i="20" s="1"/>
  <c r="G17" i="24" s="1"/>
  <c r="C10" i="18"/>
  <c r="B9" i="14" s="1"/>
  <c r="B9" i="20" s="1"/>
  <c r="F13" i="24" s="1"/>
  <c r="D10" i="18"/>
  <c r="C9" i="14" s="1"/>
  <c r="C9" i="20" s="1"/>
  <c r="G13" i="24" s="1"/>
  <c r="I13" i="24"/>
  <c r="G24" i="22"/>
  <c r="G26" i="22"/>
  <c r="F24" i="22"/>
  <c r="F26" i="22"/>
  <c r="T32" i="18"/>
  <c r="U32" i="18" s="1"/>
  <c r="T26" i="18"/>
  <c r="L10" i="18"/>
  <c r="N10" i="18"/>
  <c r="P10" i="18"/>
  <c r="R10" i="18"/>
  <c r="T10" i="18"/>
  <c r="E24" i="22"/>
  <c r="E26" i="22"/>
  <c r="D24" i="22"/>
  <c r="D26" i="22"/>
  <c r="T50" i="18"/>
  <c r="T49" i="18"/>
  <c r="U49" i="18" s="1"/>
  <c r="V49" i="18" s="1"/>
  <c r="T48" i="18"/>
  <c r="U48" i="18" s="1"/>
  <c r="V48" i="18" s="1"/>
  <c r="T47" i="18"/>
  <c r="U47" i="18" s="1"/>
  <c r="T42" i="18"/>
  <c r="T45" i="18"/>
  <c r="T44" i="18"/>
  <c r="T43" i="18"/>
  <c r="T39" i="18"/>
  <c r="U39" i="18" s="1"/>
  <c r="V39" i="18" s="1"/>
  <c r="T37" i="18"/>
  <c r="U37" i="18" s="1"/>
  <c r="T40" i="18"/>
  <c r="U40" i="18" s="1"/>
  <c r="V40" i="18" s="1"/>
  <c r="T38" i="18"/>
  <c r="U38" i="18" s="1"/>
  <c r="V38" i="18" s="1"/>
  <c r="T34" i="18"/>
  <c r="U34" i="18" s="1"/>
  <c r="V34" i="18" s="1"/>
  <c r="T35" i="18"/>
  <c r="U35" i="18" s="1"/>
  <c r="V35" i="18" s="1"/>
  <c r="T33" i="18"/>
  <c r="U33" i="18" s="1"/>
  <c r="V33" i="18" s="1"/>
  <c r="T28" i="18"/>
  <c r="U28" i="18" s="1"/>
  <c r="V28" i="18" s="1"/>
  <c r="T29" i="18"/>
  <c r="U29" i="18" s="1"/>
  <c r="V29" i="18" s="1"/>
  <c r="T27" i="18"/>
  <c r="U27" i="18" s="1"/>
  <c r="V27" i="18" s="1"/>
  <c r="T17" i="18"/>
  <c r="U17" i="18" s="1"/>
  <c r="V17" i="18" s="1"/>
  <c r="T15" i="18"/>
  <c r="U15" i="18" s="1"/>
  <c r="T18" i="18"/>
  <c r="U18" i="18" s="1"/>
  <c r="V18" i="18" s="1"/>
  <c r="T16" i="18"/>
  <c r="U50" i="18"/>
  <c r="V50" i="18" s="1"/>
  <c r="U45" i="18"/>
  <c r="V45" i="18" s="1"/>
  <c r="U44" i="18"/>
  <c r="V44" i="18" s="1"/>
  <c r="T11" i="18"/>
  <c r="U11" i="18" s="1"/>
  <c r="V11" i="18" s="1"/>
  <c r="T12" i="18"/>
  <c r="T13" i="18"/>
  <c r="U13" i="18" s="1"/>
  <c r="Y18" i="18"/>
  <c r="Y13" i="18"/>
  <c r="A9" i="20"/>
  <c r="A14" i="20"/>
  <c r="A19" i="20"/>
  <c r="A24" i="20"/>
  <c r="A29" i="20"/>
  <c r="A34" i="20"/>
  <c r="A39" i="20"/>
  <c r="A44" i="20"/>
  <c r="C24" i="22"/>
  <c r="Y29" i="18"/>
  <c r="C13" i="24"/>
  <c r="Y50" i="18"/>
  <c r="Y45" i="18"/>
  <c r="Y35" i="18"/>
  <c r="Y40" i="18"/>
  <c r="I26" i="22"/>
  <c r="H26" i="22"/>
  <c r="C26" i="22"/>
  <c r="I24" i="22"/>
  <c r="H24" i="22"/>
  <c r="C13" i="5"/>
  <c r="E9" i="5"/>
  <c r="D9" i="5"/>
  <c r="N4" i="6" s="1"/>
  <c r="C9" i="5"/>
  <c r="H9" i="5"/>
  <c r="O4" i="6"/>
  <c r="H37" i="5"/>
  <c r="H35" i="5"/>
  <c r="H33" i="5"/>
  <c r="H31" i="5"/>
  <c r="H29" i="5"/>
  <c r="H27" i="5"/>
  <c r="J27" i="5"/>
  <c r="K27" i="5"/>
  <c r="L27" i="5"/>
  <c r="H25" i="5"/>
  <c r="H23" i="5"/>
  <c r="H21" i="5"/>
  <c r="J21" i="5"/>
  <c r="M21" i="5" s="1"/>
  <c r="H19" i="5"/>
  <c r="O9" i="6"/>
  <c r="H17" i="5"/>
  <c r="H15" i="5"/>
  <c r="O7" i="6"/>
  <c r="J15" i="5"/>
  <c r="P7" i="6"/>
  <c r="H13" i="5"/>
  <c r="H11" i="5"/>
  <c r="O5" i="6"/>
  <c r="Q19" i="19"/>
  <c r="Q16" i="19"/>
  <c r="H12" i="19"/>
  <c r="M12" i="4"/>
  <c r="M11" i="4"/>
  <c r="M10" i="4"/>
  <c r="M9" i="4"/>
  <c r="M8" i="4"/>
  <c r="H7" i="11"/>
  <c r="J37" i="5"/>
  <c r="E37" i="5"/>
  <c r="D37" i="5"/>
  <c r="C37" i="5"/>
  <c r="J35" i="5"/>
  <c r="M35" i="5"/>
  <c r="E35" i="5"/>
  <c r="D35" i="5"/>
  <c r="C35" i="5"/>
  <c r="J33" i="5"/>
  <c r="E33" i="5"/>
  <c r="D33" i="5"/>
  <c r="C33" i="5"/>
  <c r="J31" i="5"/>
  <c r="M31" i="5"/>
  <c r="E31" i="5"/>
  <c r="D31" i="5"/>
  <c r="C31" i="5"/>
  <c r="J29" i="5"/>
  <c r="E29" i="5"/>
  <c r="D29" i="5"/>
  <c r="C29" i="5"/>
  <c r="E27" i="5"/>
  <c r="D27" i="5"/>
  <c r="C27" i="5"/>
  <c r="J25" i="5"/>
  <c r="K25" i="5" s="1"/>
  <c r="L25" i="5" s="1"/>
  <c r="E25" i="5"/>
  <c r="D25" i="5"/>
  <c r="C25" i="5"/>
  <c r="C15" i="5"/>
  <c r="C17" i="5"/>
  <c r="C19" i="5"/>
  <c r="C21" i="5"/>
  <c r="C23" i="5"/>
  <c r="D15" i="5"/>
  <c r="N7" i="6"/>
  <c r="D17" i="5"/>
  <c r="N8" i="6"/>
  <c r="D19" i="5"/>
  <c r="N9" i="6"/>
  <c r="D21" i="5"/>
  <c r="N10" i="6"/>
  <c r="D23" i="5"/>
  <c r="N11" i="6"/>
  <c r="E13" i="5"/>
  <c r="E15" i="5"/>
  <c r="E17" i="5"/>
  <c r="E19" i="5"/>
  <c r="E21" i="5"/>
  <c r="E23" i="5"/>
  <c r="J23" i="5"/>
  <c r="P11" i="6"/>
  <c r="J19" i="5"/>
  <c r="P9" i="6"/>
  <c r="Q9" i="6" s="1"/>
  <c r="J17" i="5"/>
  <c r="K17" i="5"/>
  <c r="L17" i="5"/>
  <c r="P8" i="6"/>
  <c r="J13" i="5"/>
  <c r="K13" i="5"/>
  <c r="L13" i="5"/>
  <c r="J11" i="5"/>
  <c r="P5" i="6"/>
  <c r="M11" i="5"/>
  <c r="J9" i="5"/>
  <c r="P4" i="6"/>
  <c r="Q4" i="6" s="1"/>
  <c r="O6" i="6"/>
  <c r="O11" i="6"/>
  <c r="Q11" i="6"/>
  <c r="P10" i="6"/>
  <c r="N6" i="6"/>
  <c r="N5" i="6"/>
  <c r="O8" i="6"/>
  <c r="Q8" i="6"/>
  <c r="K23" i="5"/>
  <c r="L23" i="5"/>
  <c r="M17" i="5"/>
  <c r="M29" i="5"/>
  <c r="K9" i="5"/>
  <c r="L9" i="5"/>
  <c r="K29" i="5"/>
  <c r="L29" i="5"/>
  <c r="E10" i="18"/>
  <c r="W10" i="18" s="1"/>
  <c r="M27" i="5"/>
  <c r="U16" i="18"/>
  <c r="V16" i="18" s="1"/>
  <c r="M23" i="5"/>
  <c r="K33" i="5"/>
  <c r="L33" i="5"/>
  <c r="M9" i="5"/>
  <c r="Q5" i="6"/>
  <c r="Q7" i="6"/>
  <c r="M15" i="5"/>
  <c r="M37" i="5"/>
  <c r="K21" i="5"/>
  <c r="L21" i="5"/>
  <c r="K37" i="5"/>
  <c r="L37" i="5"/>
  <c r="P6" i="6"/>
  <c r="Q6" i="6"/>
  <c r="K35" i="5"/>
  <c r="L35" i="5"/>
  <c r="K31" i="5"/>
  <c r="L31" i="5"/>
  <c r="M25" i="5"/>
  <c r="M33" i="5"/>
  <c r="O10" i="6"/>
  <c r="Q10" i="6"/>
  <c r="K15" i="5"/>
  <c r="L15" i="5"/>
  <c r="K11" i="5"/>
  <c r="L11" i="5"/>
  <c r="K19" i="5"/>
  <c r="L19" i="5"/>
  <c r="M13" i="5"/>
  <c r="M19" i="5"/>
  <c r="Q13" i="19" l="1"/>
  <c r="Q14" i="19"/>
  <c r="Q18" i="19"/>
  <c r="Q17" i="19"/>
  <c r="Q12" i="19"/>
  <c r="I30" i="22"/>
  <c r="E27" i="22"/>
  <c r="E28" i="22" s="1"/>
  <c r="U10" i="18"/>
  <c r="V10" i="18" s="1"/>
  <c r="D9" i="14"/>
  <c r="M13" i="24" s="1"/>
  <c r="Q15" i="19"/>
  <c r="V13" i="18"/>
  <c r="V47" i="18"/>
  <c r="X50" i="18"/>
  <c r="X47" i="18"/>
  <c r="Y47" i="18" s="1"/>
  <c r="X15" i="18"/>
  <c r="Y15" i="18" s="1"/>
  <c r="X18" i="18"/>
  <c r="V15" i="18"/>
  <c r="V32" i="18"/>
  <c r="X35" i="18"/>
  <c r="X32" i="18"/>
  <c r="Y32" i="18" s="1"/>
  <c r="X37" i="18"/>
  <c r="Y37" i="18" s="1"/>
  <c r="V37" i="18"/>
  <c r="X40" i="18"/>
  <c r="X23" i="18"/>
  <c r="X20" i="18"/>
  <c r="Y20" i="18" s="1"/>
  <c r="U43" i="18"/>
  <c r="V43" i="18" s="1"/>
  <c r="U42" i="18"/>
  <c r="X45" i="18" s="1"/>
  <c r="H30" i="22"/>
  <c r="H37" i="24" s="1"/>
  <c r="H27" i="22"/>
  <c r="H28" i="22" s="1"/>
  <c r="G30" i="22"/>
  <c r="H33" i="24" s="1"/>
  <c r="G27" i="22"/>
  <c r="G28" i="22" s="1"/>
  <c r="F30" i="22"/>
  <c r="H29" i="24" s="1"/>
  <c r="F27" i="22"/>
  <c r="F28" i="22" s="1"/>
  <c r="U26" i="18"/>
  <c r="X26" i="18" s="1"/>
  <c r="Y26" i="18" s="1"/>
  <c r="E30" i="22"/>
  <c r="H25" i="24" s="1"/>
  <c r="C27" i="22"/>
  <c r="C28" i="22" s="1"/>
  <c r="U12" i="18"/>
  <c r="V12" i="18" s="1"/>
  <c r="D27" i="22"/>
  <c r="D28" i="22" s="1"/>
  <c r="D30" i="22"/>
  <c r="H21" i="24" s="1"/>
  <c r="I27" i="22"/>
  <c r="I28" i="22" s="1"/>
  <c r="Z13" i="18"/>
  <c r="C30" i="22"/>
  <c r="H17" i="24" s="1"/>
  <c r="E47" i="18" l="1"/>
  <c r="H41" i="24"/>
  <c r="X13" i="18"/>
  <c r="X10" i="18"/>
  <c r="Y10" i="18" s="1"/>
  <c r="E26" i="18"/>
  <c r="E20" i="18"/>
  <c r="W20" i="18" s="1"/>
  <c r="E37" i="18"/>
  <c r="E32" i="18"/>
  <c r="W32" i="18" s="1"/>
  <c r="X42" i="18"/>
  <c r="Y42" i="18" s="1"/>
  <c r="V42" i="18"/>
  <c r="E42" i="18"/>
  <c r="W42" i="18" s="1"/>
  <c r="V26" i="18"/>
  <c r="X29" i="18"/>
  <c r="E15" i="18"/>
  <c r="W15" i="18" s="1"/>
  <c r="W37" i="18" l="1"/>
  <c r="D19" i="14" s="1"/>
  <c r="M33" i="24" s="1"/>
  <c r="W26" i="18"/>
  <c r="D15" i="14" s="1"/>
  <c r="M25" i="24" s="1"/>
  <c r="Z50" i="18"/>
  <c r="W47" i="18"/>
  <c r="D23" i="14" s="1"/>
  <c r="M41" i="24" s="1"/>
  <c r="Z29" i="18"/>
  <c r="Z35" i="18"/>
  <c r="D17" i="14"/>
  <c r="M29" i="24" s="1"/>
  <c r="D21" i="14"/>
  <c r="M37" i="24" s="1"/>
  <c r="D13" i="14"/>
  <c r="M21" i="24" s="1"/>
  <c r="Z23" i="18"/>
  <c r="Z40" i="18"/>
  <c r="Z45" i="18"/>
  <c r="Z18" i="18"/>
  <c r="D11" i="14"/>
  <c r="M17"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Adriana Martinez Vargas</author>
  </authors>
  <commentList>
    <comment ref="C9" authorId="0" shapeId="0" xr:uid="{00000000-0006-0000-0000-000001000000}">
      <text>
        <r>
          <rPr>
            <sz val="9"/>
            <color indexed="81"/>
            <rFont val="Tahoma"/>
            <family val="2"/>
          </rPr>
          <t xml:space="preserve">Categorías o tipos en las cuales se organizan los riesgos.
</t>
        </r>
      </text>
    </comment>
    <comment ref="D9" authorId="0" shapeId="0" xr:uid="{00000000-0006-0000-0000-000002000000}">
      <text>
        <r>
          <rPr>
            <sz val="9"/>
            <color indexed="81"/>
            <rFont val="Tahoma"/>
            <family val="2"/>
          </rPr>
          <t xml:space="preserve">Probabilidad de que ocurran eventos que tendrían consecuencias sobre el cumplimiento de los objetivos fijados.
</t>
        </r>
      </text>
    </comment>
    <comment ref="E9" authorId="0" shapeId="0" xr:uid="{00000000-0006-0000-0000-000003000000}">
      <text>
        <r>
          <rPr>
            <sz val="9"/>
            <color indexed="81"/>
            <rFont val="Tahoma"/>
            <family val="2"/>
          </rPr>
          <t xml:space="preserve">Manifestación, característica o variable mensurable u observable que indica la presencia de un riesgo, lo provoca o modifica su nivel.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Luz Adriana Martinez Vargas</author>
  </authors>
  <commentList>
    <comment ref="A23" authorId="0" shapeId="0" xr:uid="{00000000-0006-0000-0200-000001000000}">
      <text>
        <r>
          <rPr>
            <sz val="9"/>
            <color indexed="81"/>
            <rFont val="Tahoma"/>
            <family val="2"/>
          </rPr>
          <t xml:space="preserve">Medida o descripción de la posibilidad de ocurrencia de un evento
</t>
        </r>
      </text>
    </comment>
    <comment ref="A25" authorId="0" shapeId="0" xr:uid="{00000000-0006-0000-0200-000002000000}">
      <text>
        <r>
          <rPr>
            <sz val="9"/>
            <color indexed="81"/>
            <rFont val="Tahoma"/>
            <family val="2"/>
          </rPr>
          <t xml:space="preserve">Conjunto de efectos derivados de la ocurrencia de un evento expresado cualitativa o cuantitativamente, sean pérdidas, perjuicios, desventajas o ganancias.
</t>
        </r>
      </text>
    </comment>
    <comment ref="A30" authorId="0" shapeId="0" xr:uid="{00000000-0006-0000-0200-000003000000}">
      <text>
        <r>
          <rPr>
            <sz val="9"/>
            <color indexed="81"/>
            <rFont val="Tahoma"/>
            <family val="2"/>
          </rPr>
          <t xml:space="preserve">Descripción gráfica del nivel de riesgo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Luz Adriana Martinez Vargas</author>
  </authors>
  <commentList>
    <comment ref="F8" authorId="0" shapeId="0" xr:uid="{00000000-0006-0000-0800-000001000000}">
      <text>
        <r>
          <rPr>
            <sz val="9"/>
            <color indexed="81"/>
            <rFont val="Tahoma"/>
            <family val="2"/>
          </rPr>
          <t xml:space="preserve">Para definir si el factor de riesgo identificado es interno o externo a la institución.
</t>
        </r>
      </text>
    </comment>
    <comment ref="G8" authorId="0" shapeId="0" xr:uid="{00000000-0006-0000-0800-000002000000}">
      <text>
        <r>
          <rPr>
            <sz val="9"/>
            <color indexed="81"/>
            <rFont val="Tahoma"/>
            <family val="2"/>
          </rPr>
          <t xml:space="preserve">Medida o descripción de la posibilidad de ocurrencia de un evento
</t>
        </r>
      </text>
    </comment>
    <comment ref="I8" authorId="0" shapeId="0" xr:uid="{00000000-0006-0000-0800-000003000000}">
      <text>
        <r>
          <rPr>
            <sz val="9"/>
            <color indexed="81"/>
            <rFont val="Tahoma"/>
            <family val="2"/>
          </rPr>
          <t xml:space="preserve">Conjunto de efectos derivados de la ocurrencia de un evento expresado cualitativa o cuantitativamente, sean pérdidas, perjuicios, desventajas o ganancias.
</t>
        </r>
      </text>
    </comment>
    <comment ref="L8" authorId="0" shapeId="0" xr:uid="{00000000-0006-0000-0800-000004000000}">
      <text>
        <r>
          <rPr>
            <sz val="9"/>
            <color indexed="81"/>
            <rFont val="Tahoma"/>
            <family val="2"/>
          </rPr>
          <t xml:space="preserve">Grado de exposición al riesgo que se determina a partir del análisis  de la probabilidad de ocurrencia del evento y de la magnitud de su consecuencia potencial sobre el cumplimiento de los objetivos fijados, permite establecer la importancia relativa del riesgo.
</t>
        </r>
      </text>
    </comment>
    <comment ref="M8" authorId="0" shapeId="0" xr:uid="{00000000-0006-0000-0800-000005000000}">
      <text>
        <r>
          <rPr>
            <sz val="9"/>
            <color indexed="81"/>
            <rFont val="Tahoma"/>
            <family val="2"/>
          </rPr>
          <t xml:space="preserve">Descripción gráfica del nivel de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Luz Adriana Martinez Vargas</author>
  </authors>
  <commentList>
    <comment ref="E9" authorId="0" shapeId="0" xr:uid="{00000000-0006-0000-0E00-000001000000}">
      <text>
        <r>
          <rPr>
            <sz val="9"/>
            <color indexed="81"/>
            <rFont val="Tahoma"/>
            <family val="2"/>
          </rPr>
          <t>Nivel del riesgo sin controles.</t>
        </r>
      </text>
    </comment>
    <comment ref="F9" authorId="0" shapeId="0" xr:uid="{00000000-0006-0000-0E00-000002000000}">
      <text>
        <r>
          <rPr>
            <sz val="9"/>
            <color indexed="81"/>
            <rFont val="Tahoma"/>
            <family val="2"/>
          </rPr>
          <t>Son los métodos o medios que se tienen establecidos y que se ejecutan y que tienen el propósito de no permitir que el riesgo se presente o que si se presenta su impacto sea menor.</t>
        </r>
      </text>
    </comment>
    <comment ref="W9" authorId="0" shapeId="0" xr:uid="{00000000-0006-0000-0E00-000003000000}">
      <text>
        <r>
          <rPr>
            <sz val="9"/>
            <color indexed="81"/>
            <rFont val="Tahoma"/>
            <family val="2"/>
          </rPr>
          <t>Nivel de riesgo tratado o con controles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Luz Adriana Martinez Vargas</author>
  </authors>
  <commentList>
    <comment ref="F8" authorId="0" shapeId="0" xr:uid="{00000000-0006-0000-1000-000001000000}">
      <text>
        <r>
          <rPr>
            <sz val="9"/>
            <color indexed="81"/>
            <rFont val="Tahoma"/>
            <family val="2"/>
          </rPr>
          <t xml:space="preserve">Opciones para manejar el factor de riesgo que entrarán a prevenir o a reducir  el riesgo y harán parte del plan de manejo del riesgo, se debe definir acciones concretas que ayuden a corregir el riesgo. Acciones orientadas a mitigar o minimizar los riesgo. Medidas dirigidas a la atención, modificación, transferencia y prevención de riesgos.
</t>
        </r>
      </text>
    </comment>
  </commentList>
</comments>
</file>

<file path=xl/sharedStrings.xml><?xml version="1.0" encoding="utf-8"?>
<sst xmlns="http://schemas.openxmlformats.org/spreadsheetml/2006/main" count="1762" uniqueCount="931">
  <si>
    <t>IDENTIFICACIÓN DE RIESGOS</t>
  </si>
  <si>
    <t>Definición:</t>
  </si>
  <si>
    <r>
      <t xml:space="preserve">Consiste en la determinación y la descripción de los </t>
    </r>
    <r>
      <rPr>
        <b/>
        <sz val="11.5"/>
        <color theme="0"/>
        <rFont val="Arial"/>
        <family val="2"/>
      </rPr>
      <t xml:space="preserve">eventos </t>
    </r>
    <r>
      <rPr>
        <sz val="11.5"/>
        <color theme="0"/>
        <rFont val="Arial"/>
        <family val="2"/>
      </rPr>
      <t>de índole interno y externo que pueden afectar de manera significativa el cumplimiento de los objetivos fijados.</t>
    </r>
  </si>
  <si>
    <r>
      <rPr>
        <b/>
        <sz val="14"/>
        <color theme="1"/>
        <rFont val="Calibri"/>
        <family val="2"/>
        <scheme val="minor"/>
      </rPr>
      <t>Indicaciones:</t>
    </r>
    <r>
      <rPr>
        <b/>
        <sz val="11"/>
        <color theme="0"/>
        <rFont val="Calibri"/>
        <family val="2"/>
        <scheme val="minor"/>
      </rPr>
      <t xml:space="preserve"> En las casillas de Ámbito indentifiquen los ámbitos (eligiéndolos, en la flecha que aparece al lado derecho de la casilla) en los cuales se presentan riesgos en la dependencia a analizar, posteriormente identifiquen los riesgos dentro del ámbito elegido (eligiéndolos, en la flecha que aparece al lado derecho de la casilla) y finalmente identifiquen los factores de cada riesgo (eligiéndolos, en la flecha que aparece al lado derecho de la casilla). Deben identificar 15 factores que puedan presentarse en la dependencia elegida para realizar el proyecto. Pueden ser del mismo ámbito o de diferentes ambitos. Al finalizar sigan con la hoja Análisis de Riesgo Puro.</t>
    </r>
  </si>
  <si>
    <t>NOTA: La información que se presenta en esta hoja pertenece a la Estructura de Riesgos definida para la UNED.</t>
  </si>
  <si>
    <t>R</t>
  </si>
  <si>
    <t>ÁMBITO</t>
  </si>
  <si>
    <t>RIESGO</t>
  </si>
  <si>
    <t>FACTOR</t>
  </si>
  <si>
    <t>Estructura de riesgos</t>
  </si>
  <si>
    <t>ÁMBITOS DONDE SE PUEDE PRESENTAR EL RIESGO</t>
  </si>
  <si>
    <t>FACTORES DE RIESGO</t>
  </si>
  <si>
    <t>UNED</t>
  </si>
  <si>
    <t xml:space="preserve">ESTRATÉGICOS
  </t>
  </si>
  <si>
    <t>Inoperancia para brindar el servicio y falta de información confiable para el quehacer institucional</t>
  </si>
  <si>
    <t>Decisiones basadas en juicios subjetivos</t>
  </si>
  <si>
    <t>Tipo de riesgo</t>
  </si>
  <si>
    <t>Descripción del tipo riesgo</t>
  </si>
  <si>
    <t>Factores de riesgo</t>
  </si>
  <si>
    <t>Descripción factor de riesgo</t>
  </si>
  <si>
    <r>
      <t>OPERATIVOS</t>
    </r>
    <r>
      <rPr>
        <b/>
        <sz val="14"/>
        <color rgb="FF000000"/>
        <rFont val="Arial"/>
        <family val="2"/>
      </rPr>
      <t/>
    </r>
  </si>
  <si>
    <t xml:space="preserve">Proceso de Planificación a Nivel Institucional  </t>
  </si>
  <si>
    <t>Estratégicos</t>
  </si>
  <si>
    <t>Asociados con asuntos globales relacionados con el cumplimiento de la misión y los objetivos estratégicos de la Universidad.</t>
  </si>
  <si>
    <t xml:space="preserve">Planificación Estratégica </t>
  </si>
  <si>
    <t>Proceso que limite la respuesta a las necesidades del entorno y/o de la institución, o de la planificación nacional.</t>
  </si>
  <si>
    <t>Estructura organizacional</t>
  </si>
  <si>
    <t>Una estructura que impida el cumplimiento eficiente de los objetivos institucionales.</t>
  </si>
  <si>
    <t>Relaciones con entes externos a la Universidad</t>
  </si>
  <si>
    <t>Administración inadecuada de proyectos de cooperación, vinculación remunerada, movilidad y demás relaciones externas.</t>
  </si>
  <si>
    <t>Registro de Déposito</t>
  </si>
  <si>
    <t>De continuidad</t>
  </si>
  <si>
    <t>Asociado a los eventos que causen interrupción en la operación de la universidad.</t>
  </si>
  <si>
    <t>Circunstancias políticas</t>
  </si>
  <si>
    <t>Decisiones del Gobierno, de entes externo o de las autoridades universitarias que afectan a la Universidad.</t>
  </si>
  <si>
    <t>Plazos de Atención</t>
  </si>
  <si>
    <t>Desastres</t>
  </si>
  <si>
    <t>Se refiere a eventos naturales o provocados por las personas que afectan negativamente o interrumpan, el funcionamiento de la universidad.</t>
  </si>
  <si>
    <t>Información</t>
  </si>
  <si>
    <t>Operativo</t>
  </si>
  <si>
    <t>Relacionados con la gestión universitaria.</t>
  </si>
  <si>
    <t>Recursos humanos</t>
  </si>
  <si>
    <t>Administración inadecuada en la gestión o insuficiencia del talento humano.</t>
  </si>
  <si>
    <t>Aplicación de Planillas</t>
  </si>
  <si>
    <t>Laborales</t>
  </si>
  <si>
    <t>Inadecuada implementación de procesos para prevenir y proteger a las personas funcionarias en su entorno laboral.</t>
  </si>
  <si>
    <t>Cuenta Bancaria</t>
  </si>
  <si>
    <t>Tecnología de la información</t>
  </si>
  <si>
    <t>Inexistencia, inadecuada o insuficiente plataforma tecnológica, componentes a nivel de seguridad, sistemas de información o sitios web o software institucional.</t>
  </si>
  <si>
    <t>Informe Trimestral</t>
  </si>
  <si>
    <t>Gestión institucional</t>
  </si>
  <si>
    <t>Comprende deficiencias en los procesos que llevan a oportunidad de corrupción o incumplimiento de objetivos y funciones institucionales, debido a una inadecuada o inexistencia de: 
- capacidad de respuesta 
- comunicación
- documentación
- programación del trabajo 
- eficacia y eficiencia en las operaciones  
- normativa interna  
- conservación y protección del patrimonio.</t>
  </si>
  <si>
    <t xml:space="preserve">Cumplimiento de Plazos </t>
  </si>
  <si>
    <t xml:space="preserve">Recursos </t>
  </si>
  <si>
    <t>Inexistencia o insuficiencia de recursos considerados como necesarios para que la Institución pueda funcionar o bien para desarrollar una actividad efectiva.</t>
  </si>
  <si>
    <t>Administración de Cambios</t>
  </si>
  <si>
    <t>Información Bases de Datos</t>
  </si>
  <si>
    <t>Sistemas de Información</t>
  </si>
  <si>
    <t xml:space="preserve">Respaldo de Información </t>
  </si>
  <si>
    <t>Adherencia a la metodología de desarrollo de sistemas</t>
  </si>
  <si>
    <t>Riesgos de choque de eléctrico</t>
  </si>
  <si>
    <t>Riesgos de incendio</t>
  </si>
  <si>
    <t xml:space="preserve">Riesgos de niveles inadecuados de energía eléctrica. </t>
  </si>
  <si>
    <t>Riesgos de radiaciones</t>
  </si>
  <si>
    <t>Riesgos mecánicos</t>
  </si>
  <si>
    <t>Administración de la información</t>
  </si>
  <si>
    <t>Entorno de procesamiento</t>
  </si>
  <si>
    <t>Redes</t>
  </si>
  <si>
    <t>Nivel físico</t>
  </si>
  <si>
    <t>Administración del ambiente automatizado</t>
  </si>
  <si>
    <t>Direccionamiento de sistemas.</t>
  </si>
  <si>
    <t xml:space="preserve">Técnica de recuperación / restauración </t>
  </si>
  <si>
    <t>Backyps y planes de contingencia</t>
  </si>
  <si>
    <t xml:space="preserve">Conexión externa </t>
  </si>
  <si>
    <t>Uso de Aplicaciones</t>
  </si>
  <si>
    <t>Infraestructura logica</t>
  </si>
  <si>
    <t>Cambios en la tecnología (obsolescencia y renovación de equipo)</t>
  </si>
  <si>
    <t>Confiabilidad del hardware/ software</t>
  </si>
  <si>
    <t>Aplicación de la administración del cambio</t>
  </si>
  <si>
    <t>Planificación de contingencia efectiva</t>
  </si>
  <si>
    <t>Accidentes de tránsito</t>
  </si>
  <si>
    <t xml:space="preserve">Espacios físicos </t>
  </si>
  <si>
    <t xml:space="preserve">Iluminación </t>
  </si>
  <si>
    <t xml:space="preserve">Ventilación </t>
  </si>
  <si>
    <t>Cumplimiento de las normas de higiéne y seguridad</t>
  </si>
  <si>
    <t>Sistema de evaluación del riesgo laboral</t>
  </si>
  <si>
    <t>Estado de la infraestructura física</t>
  </si>
  <si>
    <t>Sustancias tóxicas</t>
  </si>
  <si>
    <t>Inhalación de sustancias nocivas para la salud</t>
  </si>
  <si>
    <t>Golpes contra objetos inmóviles</t>
  </si>
  <si>
    <t>Problemas higiénicos y sanitarios</t>
  </si>
  <si>
    <t>Accidentes por contacto eléctrico y cortocircuitos</t>
  </si>
  <si>
    <t>Caída de personas</t>
  </si>
  <si>
    <t>Protocolos y equipo  para brindar primeros auxilios</t>
  </si>
  <si>
    <t>Accidentes por cortaduras</t>
  </si>
  <si>
    <t>Enfermedades profesionales no detectadas a tiempo</t>
  </si>
  <si>
    <t>Factor humano</t>
  </si>
  <si>
    <t>Sistema eléctrico</t>
  </si>
  <si>
    <t>Incendios producidos por fallas en el cumplimientos en normas de almacenamiento</t>
  </si>
  <si>
    <t>Descargas durante tormentas eléctricas</t>
  </si>
  <si>
    <t>Medidas para el control de emergencias</t>
  </si>
  <si>
    <t>Plan de evacuación de emergencia</t>
  </si>
  <si>
    <t>Brigadas de rescate</t>
  </si>
  <si>
    <t>Simulacros</t>
  </si>
  <si>
    <t>Manejo de la  normativa vigente (Normas y regulaciones)</t>
  </si>
  <si>
    <t>Exposición legal o publicidad adversa (deterioro de imagen)</t>
  </si>
  <si>
    <t>Cambios en el mercado, industria o condiciones económicas</t>
  </si>
  <si>
    <t>Condiciones competitivas inadecuadas</t>
  </si>
  <si>
    <t>Impacto negativo en imagen institucional (servicio al cliente y proveedores)</t>
  </si>
  <si>
    <t xml:space="preserve">Beneficios de la utilización de relaciones de colaboración e intercambio académico </t>
  </si>
  <si>
    <t xml:space="preserve">Manejo de becas e intercambios aprobados </t>
  </si>
  <si>
    <t>Otorgamiento de becas a los estudiantes.</t>
  </si>
  <si>
    <t>Elaboración de dictámenes legales por parte del ente autorizado que reconozcan derechos que beneficien a un tercero.</t>
  </si>
  <si>
    <t>Dádivas</t>
  </si>
  <si>
    <t xml:space="preserve">Desarrollo del debido proceso en el caso de sanciones disciplinarias a estudiantes y/o funcionarios </t>
  </si>
  <si>
    <t>Cumplimiento de requisitos para la tramitación de ingresos,  reingresos o traslados a estudiantes.</t>
  </si>
  <si>
    <t>Reglamentación y Normativa</t>
  </si>
  <si>
    <t>Protección de la propiedad intelectual</t>
  </si>
  <si>
    <t>Normativa Externa</t>
  </si>
  <si>
    <t>Normativa Interna</t>
  </si>
  <si>
    <t>Utilización de los recursos del proyecto</t>
  </si>
  <si>
    <t>Cumplimiento en la obtención de resultados según las etapa definidas.</t>
  </si>
  <si>
    <t>Adquisición  de  activos fijos adquiridos  como parte de un proyecto.</t>
  </si>
  <si>
    <t>Utilización indebida de partidas aprobadas en el presupuesto del proyecto</t>
  </si>
  <si>
    <t>Utilización de los proyectos para obtener beneficios personales</t>
  </si>
  <si>
    <t>Interiorización por parte de los coordinadores de proyectos, de la importancia de su papel como representantes de la Universidad.</t>
  </si>
  <si>
    <t>Competencia, aptitud e integridad del personal</t>
  </si>
  <si>
    <t xml:space="preserve">Desmotivación </t>
  </si>
  <si>
    <t>Rotación de personal</t>
  </si>
  <si>
    <t>Cambios en el personal clave</t>
  </si>
  <si>
    <t>Entrenamiento y desarrollo</t>
  </si>
  <si>
    <t>Liderazgo   y solidez   de los responsables del logro de los objetivos</t>
  </si>
  <si>
    <t xml:space="preserve">Clima organizacional </t>
  </si>
  <si>
    <t>Coordinación</t>
  </si>
  <si>
    <t>Juicios subjetivos de los que ejerzan puestos de autoridad.</t>
  </si>
  <si>
    <t>Vandalismo (robo, daños, etc.)</t>
  </si>
  <si>
    <t>Fraude</t>
  </si>
  <si>
    <t>Venta de productos ilícitos por parte de funcionarios o estudiantes.</t>
  </si>
  <si>
    <t>Utilización de las relaciones académicas para beneficios particulares.</t>
  </si>
  <si>
    <t>Adicciones</t>
  </si>
  <si>
    <t>Conductas desordenadas</t>
  </si>
  <si>
    <t>Reportes de tiempo extraordinario laborado</t>
  </si>
  <si>
    <t xml:space="preserve">Utilización de vehículos oficiales </t>
  </si>
  <si>
    <t>Infracciones  reiterativas a las leyes de tránsito utilizando vehículos oficiales</t>
  </si>
  <si>
    <t>Fraude en exámenes de ingreso a los programas que así lo establecen</t>
  </si>
  <si>
    <t>Falsedad ideológica</t>
  </si>
  <si>
    <t>Otorgamiento de notas</t>
  </si>
  <si>
    <t>Fraude académico en las evaluaciones.</t>
  </si>
  <si>
    <t>Relación con los estudiantes</t>
  </si>
  <si>
    <t>Venta y filtración de exámenes</t>
  </si>
  <si>
    <t>Plagios en trabajos,  tesis u otras formas de trabajos finales de graduación</t>
  </si>
  <si>
    <t>Cobro de aranceles de acuerdo con el programa y nivel que cursa el estudiantes</t>
  </si>
  <si>
    <t>Cambios en las autoridades  de gobierno</t>
  </si>
  <si>
    <t xml:space="preserve">Cambios de la política internacional </t>
  </si>
  <si>
    <t>Golpe de Estado.</t>
  </si>
  <si>
    <t>Políticas públicas.</t>
  </si>
  <si>
    <t>Negociaciones para el Financiamiento de la Educación Superior.</t>
  </si>
  <si>
    <t>Robos con violencia en locales con seguridad</t>
  </si>
  <si>
    <t>Robos en locales sin seguridad o por negligencia</t>
  </si>
  <si>
    <t>Acceso a áreas de personal no autorizado</t>
  </si>
  <si>
    <t>Uso de instalaciones docentes para otros fines</t>
  </si>
  <si>
    <t>Uso de laboratorios de informática</t>
  </si>
  <si>
    <t>Uso del acceso a INTERNET</t>
  </si>
  <si>
    <t>Utilización de materiales y equipos para beneficio propio con fines lucrativos o no lucrativos.</t>
  </si>
  <si>
    <t>Alteraciones en la bitácora de entrada y salida tanto de funcionarios como de visitantes.</t>
  </si>
  <si>
    <t>Riesgo</t>
  </si>
  <si>
    <t>Factor de riesgo</t>
  </si>
  <si>
    <t>Descripción</t>
  </si>
  <si>
    <t xml:space="preserve"> 
Se asocia con la capacidad de que la tecnología disponible satisfaga las necesidades actuales y futuras de la institución y soporte el cumplimiento de la misión. Puede ocurrir también que las tecnologías de información en lugar de apoyar el logro de los objetivos, no estén operando como se requiere o estén comprometiendo la disponibilidad, integridad y seguridad de la información y otros activos.</t>
  </si>
  <si>
    <r>
      <rPr>
        <b/>
        <sz val="10"/>
        <rFont val="Arial"/>
        <family val="2"/>
      </rPr>
      <t>Infraestructura de TI</t>
    </r>
    <r>
      <rPr>
        <sz val="10"/>
        <rFont val="Arial"/>
        <family val="2"/>
      </rPr>
      <t>: 
Inexistencia o inadecuada plataforma tecnológica (comprende dispositivos tecnológicos, servidores y equipos de comunicaciones y de seguridad o cualquier otro que defina la DTIC), así como plataforma tecnológica especializada (equipos de videoconferencia, editorial, Fab_Lab, audiovisuales, o cualquier otro equipo especializado).
*</t>
    </r>
    <r>
      <rPr>
        <sz val="9"/>
        <rFont val="Arial"/>
        <family val="2"/>
      </rPr>
      <t>Dispositivo tecnológico: Todo aparato con funciones similares a una computadora, como Tabletas, Smartphone (teléfonos inteligentes), entre otros, que puede establecer conexión a una red de datos o Internet.</t>
    </r>
  </si>
  <si>
    <t>Configuración de Infraestructura de TI</t>
  </si>
  <si>
    <t xml:space="preserve">Inexistencia o inadecuada configuración, administración y/o capacidad de la Infraestructura de TI, para soportar de manera oportuna y eficiente la demanda de los servicios institucionales, o bien ausencia de software de seguridad y sus respectivos controles, en la plataforma tecnológica. </t>
  </si>
  <si>
    <t>Desactualización de la infraestructura de TI a nivel de hardware y software.</t>
  </si>
  <si>
    <t>Daño en la infraestructura TI</t>
  </si>
  <si>
    <t>Corresponde a un daño físico o lógico en la infraestructura que afecta su funcionamiento.</t>
  </si>
  <si>
    <r>
      <rPr>
        <b/>
        <sz val="10"/>
        <rFont val="Arial"/>
        <family val="2"/>
      </rPr>
      <t>Software institucional</t>
    </r>
    <r>
      <rPr>
        <sz val="10"/>
        <rFont val="Arial"/>
        <family val="2"/>
      </rPr>
      <t>: Inexistencia o insuficiencia de software institucional (se considera programas base,  programas especializados, sistemas de información y sitios web).</t>
    </r>
  </si>
  <si>
    <t>Funcionamiento de los sistemas y sitios web.</t>
  </si>
  <si>
    <t>Se refiere a si el producto final no posee una interface amigable al usuario o no era el producto esperado por parte del usuario, pruebas insuficientes o procesos de pruebas muy extensos, generación de errores en su ejecución, inconvenientes con el acceso al sistema (usuario y contraseña), inexistencia o carencias en la guía de uso del sistema, incompatibilidades con navegadores web, problemas con versiones de los sistemas, sistemas con falta de funcionalidades.
El sistema no cuenta con la información necesaria para la toma de decisiones, porque no han incluido la información o bien, porque el sistema no cuenta con la capacidad para registrarla.
O bien, porque del todo no se cuenta con un sistema de información para los fines requeridos.</t>
  </si>
  <si>
    <t>Operabilidad de programas base y especializados.</t>
  </si>
  <si>
    <t>Complejidad para instalación del software y para su uso, soporte ineficiente por parte del proveedor del software, desactualización de versión, errores en la ejecución.
Ausencia de software especializado para la realización de tareas específicas que requiere la persona funcionaria para el desempeño de sus funciones.</t>
  </si>
  <si>
    <r>
      <rPr>
        <b/>
        <sz val="10"/>
        <rFont val="Arial"/>
        <family val="2"/>
      </rPr>
      <t>Seguridad de la información y Ciberseguridad</t>
    </r>
    <r>
      <rPr>
        <sz val="10"/>
        <rFont val="Arial"/>
        <family val="2"/>
      </rPr>
      <t>: acciones que compromentan la disponibilidad, autenticidad, integridad y confidencialidad de los datos almacenados o en transito, de los servicios, redes y sistemas que ofrece la UNED.</t>
    </r>
  </si>
  <si>
    <t>Disponibilidad</t>
  </si>
  <si>
    <t xml:space="preserve">Interrupción del servicio, red, sistema. </t>
  </si>
  <si>
    <t>Confidencialidad</t>
  </si>
  <si>
    <t>Fugas y/o filtraciones de información, accesos no autorizados a la información. Compartir el password entre usuarios. Violación de la seguridad. Utilización de software como exploit. Vulnerabilidad de los sistemas y aplicaciones.</t>
  </si>
  <si>
    <t>Integridad</t>
  </si>
  <si>
    <t>Información manipulada, corrupta o incompleta. Alteración o pérdida de la información registrada en base de datos o equipos.</t>
  </si>
  <si>
    <t>Autenticidad</t>
  </si>
  <si>
    <t xml:space="preserve">Manipulación del origen o el contenido de los datos. Suplantación de identidad. </t>
  </si>
  <si>
    <t>Trazabilidad</t>
  </si>
  <si>
    <t xml:space="preserve">Falta de pistas de auditoría o pistas de auditoría incompletas. </t>
  </si>
  <si>
    <t>Valoración del riesgo 2025</t>
  </si>
  <si>
    <t>Vicerrectoría:</t>
  </si>
  <si>
    <t xml:space="preserve">Dependencia: </t>
  </si>
  <si>
    <t>Responsable:</t>
  </si>
  <si>
    <t>R1</t>
  </si>
  <si>
    <t>R2</t>
  </si>
  <si>
    <t>R3</t>
  </si>
  <si>
    <t>R4</t>
  </si>
  <si>
    <t>R5</t>
  </si>
  <si>
    <t>R6</t>
  </si>
  <si>
    <t>R7</t>
  </si>
  <si>
    <t>R8</t>
  </si>
  <si>
    <t>R9</t>
  </si>
  <si>
    <t>R10</t>
  </si>
  <si>
    <t>Objetivo POA</t>
  </si>
  <si>
    <t>Meta POA</t>
  </si>
  <si>
    <t>1. ¿Qué puede ocurrir?</t>
  </si>
  <si>
    <t>2. ¿Por qué razón o razones se podría generar la situación descrita en el punto 1?</t>
  </si>
  <si>
    <t>3. En caso de que se presente la situación descrita en la respuesta 1, ¿cómo se vería afectada la institución?</t>
  </si>
  <si>
    <t>Factor de riesgo 1</t>
  </si>
  <si>
    <t>Factor de riesgo 2</t>
  </si>
  <si>
    <t>Análisis de Probabilidad</t>
  </si>
  <si>
    <t>Análisis de Consecuencia</t>
  </si>
  <si>
    <t>Nivel de Riesgo Puro</t>
  </si>
  <si>
    <t>Mapa de Calor</t>
  </si>
  <si>
    <t>MAPA DE CALOR</t>
  </si>
  <si>
    <t xml:space="preserve">CONSECUENCIA </t>
  </si>
  <si>
    <t>PROBABILIDAD</t>
  </si>
  <si>
    <t xml:space="preserve">Valor </t>
  </si>
  <si>
    <t>Definición</t>
  </si>
  <si>
    <t>Análisis de Impacto</t>
  </si>
  <si>
    <t>Nombre</t>
  </si>
  <si>
    <t>Tipo de Riesgo</t>
  </si>
  <si>
    <t>CONTROL TIPO</t>
  </si>
  <si>
    <t>Detalle</t>
  </si>
  <si>
    <t>Documentado</t>
  </si>
  <si>
    <t>Evidencia</t>
  </si>
  <si>
    <t>Responsable de la ejecución</t>
  </si>
  <si>
    <t>Sistémico</t>
  </si>
  <si>
    <t>Control</t>
  </si>
  <si>
    <t>Efectividad</t>
  </si>
  <si>
    <t>Indicar Proceso</t>
  </si>
  <si>
    <t>Incluir Ámbito</t>
  </si>
  <si>
    <t>Incluir Riesgo</t>
  </si>
  <si>
    <t>Incluir Factor</t>
  </si>
  <si>
    <t>5 (Muy Probable)</t>
  </si>
  <si>
    <t>Evento sucede más de 7 veces al año</t>
  </si>
  <si>
    <t>5 (Catastrófico)</t>
  </si>
  <si>
    <t>Catastrófico</t>
  </si>
  <si>
    <t>Pérdida de información e implicaciones legales, interrupciones que producen
incertidumbre acerca de cuándo se restablecerán los servicios, pérdidas
mayores de infraestructura física, de información o económicas.</t>
  </si>
  <si>
    <t>Externo</t>
  </si>
  <si>
    <t>Código</t>
  </si>
  <si>
    <t>De</t>
  </si>
  <si>
    <t>A</t>
  </si>
  <si>
    <t>Color</t>
  </si>
  <si>
    <t>PREVENTIVO</t>
  </si>
  <si>
    <t>Evitan que un evento suceda. Ejemplo: login y password en un sistema de
información previene (teóricamente) que personas no autorizadas puedan ingresar al
mismo.</t>
  </si>
  <si>
    <t>No se cuenta con la documentación en físico o dígital</t>
  </si>
  <si>
    <t>SÍ</t>
  </si>
  <si>
    <t>PAGO DE PLANILLAS: Pagar los servicios brindados por el funcionario de la UNED.</t>
  </si>
  <si>
    <t xml:space="preserve">ESTRATÉGICOS </t>
  </si>
  <si>
    <t xml:space="preserve">ESTRATÉGICOS 
  </t>
  </si>
  <si>
    <t xml:space="preserve">4 (Probable) </t>
  </si>
  <si>
    <t xml:space="preserve"> Evento sucede de 5-6 veces al año</t>
  </si>
  <si>
    <t>4 (Grave)</t>
  </si>
  <si>
    <t>Grave</t>
  </si>
  <si>
    <t>Pérdida de capacidad de brindar el servicio, se paralizan la mayor parte de
las operaciones, mayoría de recursos se encuentran intactos pero con
pérdidas económicas importantes</t>
  </si>
  <si>
    <t>Interno</t>
  </si>
  <si>
    <t xml:space="preserve">Crítico </t>
  </si>
  <si>
    <t>20-25</t>
  </si>
  <si>
    <t>CORRECTIVO</t>
  </si>
  <si>
    <t>No prevén que un evento suceda, pero permiten enfrentar la situación una
vez se ha presentado. Ejemplo: pólizas de seguro y otros mecanismos de recuperación
de negocio o respaldo, que permiten volver a recuperar las operaciones.</t>
  </si>
  <si>
    <t>Se cuenta con la documentación en físico o dígital</t>
  </si>
  <si>
    <t>NO</t>
  </si>
  <si>
    <t>PAGO DE RETENCIONES, PROVEEDORES Y SERVICIOS PROFESIONALES: Pagar los bienes y servicios contratados para el funcionamiento de la de la Universidad.</t>
  </si>
  <si>
    <t>3 (Posible)</t>
  </si>
  <si>
    <t xml:space="preserve"> Evento sucede 2 veces al año</t>
  </si>
  <si>
    <t>3 (Moderado)</t>
  </si>
  <si>
    <t>Moderado</t>
  </si>
  <si>
    <t>Fallas que causan demoras en varias áreas, no afectan otras actividades</t>
  </si>
  <si>
    <t>Alto</t>
  </si>
  <si>
    <t>15-16</t>
  </si>
  <si>
    <t>ADMINISTRACION DE INGRESOS: Administrar adecuadamente los ingresos financieros de la Universidad.</t>
  </si>
  <si>
    <r>
      <rPr>
        <sz val="16"/>
        <color rgb="FF000000"/>
        <rFont val="Arial"/>
        <family val="2"/>
      </rPr>
      <t>FINANCIEROS</t>
    </r>
    <r>
      <rPr>
        <sz val="11"/>
        <color rgb="FF000000"/>
        <rFont val="Arial"/>
        <family val="2"/>
      </rPr>
      <t/>
    </r>
  </si>
  <si>
    <r>
      <rPr>
        <b/>
        <sz val="11"/>
        <color rgb="FF000000"/>
        <rFont val="Arial"/>
        <family val="2"/>
      </rPr>
      <t>Mercado</t>
    </r>
    <r>
      <rPr>
        <sz val="11"/>
        <color rgb="FF000000"/>
        <rFont val="Arial"/>
        <family val="2"/>
      </rPr>
      <t xml:space="preserve">
Se refiere a la probabilidad de  cambios en los precios de los activos y pasivos financieros (o volatilidades).
Es el riesgo generado por instrumentos financieros o transacciones financieras provocado por fluctuaciones de precios, tasas de interés o tipos de cambio.</t>
    </r>
  </si>
  <si>
    <t>Proceso de Planificación a Nivel de dependencia</t>
  </si>
  <si>
    <t>2 (Poco probable )</t>
  </si>
  <si>
    <t xml:space="preserve"> Evento sucede al menos una vez al año</t>
  </si>
  <si>
    <t>2 (Leve)</t>
  </si>
  <si>
    <t>Leve</t>
  </si>
  <si>
    <t>Tratamiento y control inmediato, demoras menores, afectan un área en
particular.</t>
  </si>
  <si>
    <t xml:space="preserve"> 8-12</t>
  </si>
  <si>
    <t>La interpretación de los resultados será:</t>
  </si>
  <si>
    <t>RANGOS DE CALIFICACIONES DE CONTROL</t>
  </si>
  <si>
    <t>PREVENTIDO: AFECTA PROBABILIDAD HACIA ABAJO
CORRECTIVO: AFECTA IMPACTO HACIA LA IZQUIERDA</t>
  </si>
  <si>
    <t>TOMA Y REGISTRO DE INVERSIONES: Maximizar los recursos financieros de la Universidad.</t>
  </si>
  <si>
    <r>
      <rPr>
        <sz val="16"/>
        <color rgb="FF000000"/>
        <rFont val="Arial"/>
        <family val="2"/>
      </rPr>
      <t>DE TECNOLOGÍA</t>
    </r>
    <r>
      <rPr>
        <sz val="11"/>
        <color rgb="FF000000"/>
        <rFont val="Arial"/>
        <family val="2"/>
      </rPr>
      <t/>
    </r>
  </si>
  <si>
    <r>
      <rPr>
        <b/>
        <sz val="11"/>
        <color rgb="FF000000"/>
        <rFont val="Arial"/>
        <family val="2"/>
      </rPr>
      <t>Liquidez</t>
    </r>
    <r>
      <rPr>
        <sz val="11"/>
        <color rgb="FF000000"/>
        <rFont val="Arial"/>
        <family val="2"/>
      </rPr>
      <t xml:space="preserve">
Es el riesgo de la disponibilidad de recursos  financieros (fondeo de caja), que traiga como consecuencia, problemas de efectivo y que traiga con ello dificultades para atender las diferentes obligaciones que tiene la Universidad.</t>
    </r>
  </si>
  <si>
    <t>Planificación estratégica  planteada, sin compromiso con las metas y objetivos</t>
  </si>
  <si>
    <t>1 (Remota )</t>
  </si>
  <si>
    <t xml:space="preserve"> Evento sucede en períodos mayores a un año</t>
  </si>
  <si>
    <t>1 (Insignificante)</t>
  </si>
  <si>
    <t>Insignificante</t>
  </si>
  <si>
    <t>Perdidas bajas, sin perjuicio económico.</t>
  </si>
  <si>
    <t>Indique</t>
  </si>
  <si>
    <t>Bajo</t>
  </si>
  <si>
    <t xml:space="preserve"> 1-6</t>
  </si>
  <si>
    <r>
      <t>·</t>
    </r>
    <r>
      <rPr>
        <sz val="7"/>
        <color theme="1"/>
        <rFont val="Times New Roman"/>
        <family val="1"/>
      </rPr>
      <t>        </t>
    </r>
    <r>
      <rPr>
        <b/>
        <sz val="12"/>
        <color theme="1"/>
        <rFont val="Arial"/>
        <family val="2"/>
      </rPr>
      <t>Valores preventivo: </t>
    </r>
    <r>
      <rPr>
        <sz val="12"/>
        <color theme="1"/>
        <rFont val="Arial"/>
        <family val="2"/>
      </rPr>
      <t> Riesgos controlados en forma adecuada</t>
    </r>
  </si>
  <si>
    <t>Probabilidad: avanza hacia abajo.</t>
  </si>
  <si>
    <t>ENTRE 0-50</t>
  </si>
  <si>
    <t>RECUPERACIÓN DE CUENTAS POR COBRAR: Recuperar el dinero adeudados a la Universidad.</t>
  </si>
  <si>
    <r>
      <rPr>
        <sz val="16"/>
        <color rgb="FF000000"/>
        <rFont val="Arial"/>
        <family val="2"/>
      </rPr>
      <t>LABORALES</t>
    </r>
    <r>
      <rPr>
        <sz val="11"/>
        <color rgb="FF000000"/>
        <rFont val="Arial"/>
        <family val="2"/>
      </rPr>
      <t/>
    </r>
  </si>
  <si>
    <r>
      <rPr>
        <b/>
        <sz val="11"/>
        <color rgb="FF000000"/>
        <rFont val="Arial"/>
        <family val="2"/>
      </rPr>
      <t>Crédito</t>
    </r>
    <r>
      <rPr>
        <sz val="11"/>
        <color rgb="FF000000"/>
        <rFont val="Arial"/>
        <family val="2"/>
      </rPr>
      <t xml:space="preserve">
Riesgo generado por incumplimiento de un estudiante o proveedor, en transacciones ajustadas al entorno Universitario, generado por el  aumento en la probabilidad de incumplimiento con la Universidad.
</t>
    </r>
  </si>
  <si>
    <r>
      <t>·</t>
    </r>
    <r>
      <rPr>
        <sz val="7"/>
        <color theme="1"/>
        <rFont val="Times New Roman"/>
        <family val="1"/>
      </rPr>
      <t>        </t>
    </r>
    <r>
      <rPr>
        <b/>
        <sz val="12"/>
        <color theme="1"/>
        <rFont val="Arial"/>
        <family val="2"/>
      </rPr>
      <t>Valores correctivo:</t>
    </r>
    <r>
      <rPr>
        <sz val="12"/>
        <color theme="1"/>
        <rFont val="Arial"/>
        <family val="2"/>
      </rPr>
      <t> Riesgos que deben ser objeto de revisión de controles o implementación de controles nuevos</t>
    </r>
  </si>
  <si>
    <t>Impacto: Avanza hacia la izquierda</t>
  </si>
  <si>
    <t>ENTRE 51-75</t>
  </si>
  <si>
    <t>RECUPERACIÓN DE CUENTAS POR COBRAR DE CARGAS SOCIALES :  Recuperar el dinero por pagos erróneos realizados por la Universidad sobre cargas sociales.</t>
  </si>
  <si>
    <r>
      <rPr>
        <sz val="16"/>
        <color rgb="FF000000"/>
        <rFont val="Arial"/>
        <family val="2"/>
      </rPr>
      <t>DESASTRES NATURALES Y PROVOCADOS</t>
    </r>
    <r>
      <rPr>
        <sz val="11"/>
        <color rgb="FF000000"/>
        <rFont val="Arial"/>
        <family val="2"/>
      </rPr>
      <t/>
    </r>
  </si>
  <si>
    <r>
      <rPr>
        <b/>
        <sz val="11"/>
        <color rgb="FF000000"/>
        <rFont val="Arial"/>
        <family val="2"/>
      </rPr>
      <t>Operativo</t>
    </r>
    <r>
      <rPr>
        <sz val="11"/>
        <color rgb="FF000000"/>
        <rFont val="Arial"/>
        <family val="2"/>
      </rPr>
      <t xml:space="preserve">
Riesgo de pérdida debido a la inadecuación o a fallas de los procesos, el personal y los sistemas internos o bien a causa de acontecimientos externos que tienen que ver con todo el entorno financiero de la Universidad.</t>
    </r>
  </si>
  <si>
    <t xml:space="preserve">Perfiles ocupacionales </t>
  </si>
  <si>
    <t>No</t>
  </si>
  <si>
    <t>ENTRE 76-100</t>
  </si>
  <si>
    <t>DEVOLUCIONES DE DINERO A ESTUDIANTES: Devolver los dineros recibidos de más por parte de los estudiantes.</t>
  </si>
  <si>
    <r>
      <rPr>
        <sz val="16"/>
        <color rgb="FF000000"/>
        <rFont val="Arial"/>
        <family val="2"/>
      </rPr>
      <t>RELACIONES DE COOPERACIÓN, COMERCIALES Y LEGALES</t>
    </r>
    <r>
      <rPr>
        <sz val="11"/>
        <color rgb="FF000000"/>
        <rFont val="Arial"/>
        <family val="2"/>
      </rPr>
      <t/>
    </r>
  </si>
  <si>
    <r>
      <rPr>
        <b/>
        <sz val="14"/>
        <color rgb="FF000000"/>
        <rFont val="Arial"/>
        <family val="2"/>
      </rPr>
      <t>Integridad</t>
    </r>
    <r>
      <rPr>
        <sz val="14"/>
        <color rgb="FF000000"/>
        <rFont val="Arial"/>
        <family val="2"/>
      </rPr>
      <t>:</t>
    </r>
    <r>
      <rPr>
        <sz val="18"/>
        <color rgb="FF000000"/>
        <rFont val="Arial"/>
        <family val="2"/>
      </rPr>
      <t xml:space="preserve"> </t>
    </r>
    <r>
      <rPr>
        <sz val="11"/>
        <color rgb="FF000000"/>
        <rFont val="Arial"/>
        <family val="2"/>
      </rPr>
      <t>Riesgos asociados con la autorización, completitud y exactitud de la entrada, procesamiento y reportes de las aplicaciones utilizadas en una organización. Aplican en cada aspecto de un sistema de soporte de procesamiento de negocio y están presentes en múltiples lugares, y en múltiples momentos en todas las partes de las aplicaciones.</t>
    </r>
  </si>
  <si>
    <t xml:space="preserve">Manual de puestos </t>
  </si>
  <si>
    <t>REINTEGRO DE FONDOS DE TRABAJO: Reintegrar los fondos de trabajo para garantizar la continuidad de los pagos.</t>
  </si>
  <si>
    <r>
      <rPr>
        <sz val="16"/>
        <color rgb="FF000000"/>
        <rFont val="Arial"/>
        <family val="2"/>
      </rPr>
      <t>COMPORTAMIENTO HUMANO</t>
    </r>
    <r>
      <rPr>
        <sz val="11"/>
        <color rgb="FF000000"/>
        <rFont val="Arial"/>
        <family val="2"/>
      </rPr>
      <t/>
    </r>
  </si>
  <si>
    <r>
      <rPr>
        <b/>
        <sz val="12"/>
        <color theme="1"/>
        <rFont val="Arial"/>
        <family val="2"/>
      </rPr>
      <t>Seguridad informática General</t>
    </r>
    <r>
      <rPr>
        <sz val="11"/>
        <color theme="1"/>
        <rFont val="Arial"/>
        <family val="2"/>
      </rPr>
      <t xml:space="preserve">
Se refiere a seguridad sobre componentes físicos y digitales.
Los estándar IEC 950 proporcionan los requisitos de diseño para lograr una seguridad general y que disminuyen el riesgo:</t>
    </r>
  </si>
  <si>
    <t>Políticas y procedimientos para la evaluación del desempeño.</t>
  </si>
  <si>
    <t>Sistemático</t>
  </si>
  <si>
    <t xml:space="preserve">Formulación del 
Plan Operativo y Presupuesto Ordinario
</t>
  </si>
  <si>
    <r>
      <rPr>
        <sz val="16"/>
        <color rgb="FF000000"/>
        <rFont val="Arial"/>
        <family val="2"/>
      </rPr>
      <t>CIRCUNSTANCIAS POLÍTICAS</t>
    </r>
    <r>
      <rPr>
        <sz val="11"/>
        <color rgb="FF000000"/>
        <rFont val="Arial"/>
        <family val="2"/>
      </rPr>
      <t/>
    </r>
  </si>
  <si>
    <r>
      <rPr>
        <b/>
        <sz val="12"/>
        <color theme="1"/>
        <rFont val="Arial"/>
        <family val="2"/>
      </rPr>
      <t>Riesgos de Acceso:</t>
    </r>
    <r>
      <rPr>
        <sz val="11"/>
        <color theme="1"/>
        <rFont val="Arial"/>
        <family val="2"/>
      </rPr>
      <t xml:space="preserve">
stos riesgos se enfocan al inapropiado acceso a sistemas, datos e información. Estos riesgos abarcan: Los riesgos de segregación inapropiada de trabajo, los riesgos asociados con la integridad de la información de sistemas de bases de datos y los riesgos asociados a la confidencialidad de la información. Los riesgos de acceso pueden ocurrir en los siguientes niveles de la estructura de la seguridad de la información</t>
    </r>
  </si>
  <si>
    <t>Distribución de las funciones</t>
  </si>
  <si>
    <t>Formulación de Modificaciones Presupuestarias</t>
  </si>
  <si>
    <r>
      <rPr>
        <sz val="16"/>
        <color rgb="FF000000"/>
        <rFont val="Arial"/>
        <family val="2"/>
      </rPr>
      <t>SEGURIDAD</t>
    </r>
    <r>
      <rPr>
        <sz val="11"/>
        <color rgb="FF000000"/>
        <rFont val="Arial"/>
        <family val="2"/>
      </rPr>
      <t/>
    </r>
  </si>
  <si>
    <r>
      <t>Riesgo de Utilidad</t>
    </r>
    <r>
      <rPr>
        <sz val="12"/>
        <color rgb="FF000000"/>
        <rFont val="Arial"/>
        <family val="2"/>
      </rPr>
      <t xml:space="preserve">
Se refiere a la seguridad de la información y su manejo tecnológico.</t>
    </r>
  </si>
  <si>
    <t>Dispersión geográfica de las operaciones</t>
  </si>
  <si>
    <t>Formulación de Presupuestos Extraordinarios</t>
  </si>
  <si>
    <r>
      <t xml:space="preserve">Riesgo de Relación: </t>
    </r>
    <r>
      <rPr>
        <sz val="12"/>
        <color rgb="FF000000"/>
        <rFont val="Arial"/>
        <family val="2"/>
      </rPr>
      <t>uso oportuno de la información creada por una aplicación</t>
    </r>
  </si>
  <si>
    <t xml:space="preserve">Prácticas de  protección y conservación del patrimonio </t>
  </si>
  <si>
    <t>Responsable</t>
  </si>
  <si>
    <t>PROCESO DE INVENTARIOS: se incluye la materia prima, producto en proceso, producto terminado y mercadería en tránsito.</t>
  </si>
  <si>
    <r>
      <t xml:space="preserve">Riesgo de Infraestructura: </t>
    </r>
    <r>
      <rPr>
        <sz val="12"/>
        <color rgb="FF000000"/>
        <rFont val="Arial"/>
        <family val="2"/>
      </rPr>
      <t>se refiere cuando en la Universidad no cuenta con una estructura de información tecnológica efectiva.</t>
    </r>
  </si>
  <si>
    <t>Eficiencia y eficacia en las operaciones</t>
  </si>
  <si>
    <t>Exposición a incapacidades temporales o permanentes de funcionarios, demandas legales y pérdidas financieras.</t>
  </si>
  <si>
    <t xml:space="preserve">Infraestructura </t>
  </si>
  <si>
    <t>Inoperancia para brindar el servicio</t>
  </si>
  <si>
    <t>Gestión del cambio</t>
  </si>
  <si>
    <t>Exposición a sanciones y demandas contra la institución, aplicación de responsabilidad administrativa y civil para los funcionarios.</t>
  </si>
  <si>
    <t>Desempeño laboral</t>
  </si>
  <si>
    <t>Administración inadecuada de proyectos nacionales e internacionales</t>
  </si>
  <si>
    <t>Criterios utilizados en las operaciones</t>
  </si>
  <si>
    <t>Pérdidas financieras, de imagen, confiabilidad de usuarios internos y externos</t>
  </si>
  <si>
    <t>Sistemas de control interno</t>
  </si>
  <si>
    <t>Inadecuada admisión, promoción y graduación de estudiantes</t>
  </si>
  <si>
    <t>Complejidad/ interdependencia de las operaciones</t>
  </si>
  <si>
    <t>No se permita la continuidad con los objetivos, planes y  proyectos institucionales</t>
  </si>
  <si>
    <t>Incidentes, errores y omisiones (dolo y fraude).</t>
  </si>
  <si>
    <t>Pérdida de vidas humanas, recursos económicos y de imagen</t>
  </si>
  <si>
    <t>Delegación de funciones</t>
  </si>
  <si>
    <t>Instrucciones por escrito</t>
  </si>
  <si>
    <t xml:space="preserve">Archivos de gestión (mantenimiento de documentos y registros inapropiados) </t>
  </si>
  <si>
    <t xml:space="preserve">Volumen de transacciones </t>
  </si>
  <si>
    <t xml:space="preserve">Accesos  a registros </t>
  </si>
  <si>
    <t>Requisitos para ocupar plazas</t>
  </si>
  <si>
    <t>Proceso de selección</t>
  </si>
  <si>
    <t>Verificaciones sobre atestados del personal seleccionado</t>
  </si>
  <si>
    <t>Normativa disciplinaria</t>
  </si>
  <si>
    <t>Presentación de incapacidades médicas con irregularidades.</t>
  </si>
  <si>
    <t>Tramitación de contratos no justificados de acuerdo con los requerimientos de la actividad.</t>
  </si>
  <si>
    <t>Programación o Planificación del Trabajo</t>
  </si>
  <si>
    <t>Tipo de Cambio</t>
  </si>
  <si>
    <t>Inversiones</t>
  </si>
  <si>
    <t>Contrataciones en Divisas Extranjeras</t>
  </si>
  <si>
    <t>Tasa de Interés</t>
  </si>
  <si>
    <t>Diferencias de Cálculo</t>
  </si>
  <si>
    <t>Ingresos</t>
  </si>
  <si>
    <t>Liquidez</t>
  </si>
  <si>
    <t>Gastos excesivos</t>
  </si>
  <si>
    <t>Atrasos en las transferencias del gobierno</t>
  </si>
  <si>
    <t>Fraccionamiento del Gasto</t>
  </si>
  <si>
    <t>Costos excesivos de los proyectos</t>
  </si>
  <si>
    <t>Transacciones costosas</t>
  </si>
  <si>
    <t>Morosidad</t>
  </si>
  <si>
    <t>Cálculo</t>
  </si>
  <si>
    <t>Recuperación de Incobrables</t>
  </si>
  <si>
    <t>Retención de Impuestos</t>
  </si>
  <si>
    <t>Devolución de Liquidaciones</t>
  </si>
  <si>
    <t>Subsidio Estudiantil</t>
  </si>
  <si>
    <t xml:space="preserve">Registro   </t>
  </si>
  <si>
    <t>Conciliación a base de Efectivo</t>
  </si>
  <si>
    <t>Facturación Anual</t>
  </si>
  <si>
    <t>Contenido Presupuestario</t>
  </si>
  <si>
    <t>Clasificación del Gasto</t>
  </si>
  <si>
    <t>Reintegros</t>
  </si>
  <si>
    <t>Comunicación Interna de Información</t>
  </si>
  <si>
    <t>Registro de Información Contable y Presupuestaria</t>
  </si>
  <si>
    <t>Disponibilidad de Información</t>
  </si>
  <si>
    <t xml:space="preserve">Pagos </t>
  </si>
  <si>
    <t>Devolución de dinero a Estudiantes</t>
  </si>
  <si>
    <t>Interfase del Usuario</t>
  </si>
  <si>
    <t>Procesamiento de la Información</t>
  </si>
  <si>
    <t>Procesamiento de errores</t>
  </si>
  <si>
    <t>1 DIRECCION SUPERIOR Y PLANIFICACION</t>
  </si>
  <si>
    <t>PROGRAMAS</t>
  </si>
  <si>
    <t>Programas</t>
  </si>
  <si>
    <t>01 Dirección Superior</t>
  </si>
  <si>
    <t>1. DIRECCION SUPERIOR Y PLANIFICACION</t>
  </si>
  <si>
    <t>2. ADMINISTRACION GENERAL</t>
  </si>
  <si>
    <t>3. VIDA ESTUDIANTIL</t>
  </si>
  <si>
    <t>4. DOCENCIA</t>
  </si>
  <si>
    <t>5. EXTENSION</t>
  </si>
  <si>
    <t>6. INVESTIGACIÓN</t>
  </si>
  <si>
    <t>7. PRODUCCION Y DISTRIBUCION DE MATERIALES</t>
  </si>
  <si>
    <t>8. INVERSIONES</t>
  </si>
  <si>
    <t>9. ACUERDO DE MEJORAMIENTO INSTITUCIONAL (AMI)</t>
  </si>
  <si>
    <t>00 Consejo Universitario</t>
  </si>
  <si>
    <t>01_Dirección Superior</t>
  </si>
  <si>
    <t>01 Administración General</t>
  </si>
  <si>
    <t>01 Asuntos Estudiantiles</t>
  </si>
  <si>
    <t>01 Servicios de Apoyo a la Docencia</t>
  </si>
  <si>
    <t>01 Extensión</t>
  </si>
  <si>
    <t>01 Investigación</t>
  </si>
  <si>
    <t>01 Elaboración de Materiales</t>
  </si>
  <si>
    <t>01 Inversiones</t>
  </si>
  <si>
    <t>01 Gestión Administrativa</t>
  </si>
  <si>
    <t>02 Rectoría</t>
  </si>
  <si>
    <t>02_ Planificación</t>
  </si>
  <si>
    <t>10 Fondo del Sistema Área Administrativa</t>
  </si>
  <si>
    <t>02 Actividades Estudiantiles</t>
  </si>
  <si>
    <t>02 Docente</t>
  </si>
  <si>
    <t>10 Fondo del Sistema Área Extensión</t>
  </si>
  <si>
    <t>10 Fondo del Sistema Área Investigación</t>
  </si>
  <si>
    <t>02 Producción y Distribución de Materiales</t>
  </si>
  <si>
    <t>02 Fondo del Sistema</t>
  </si>
  <si>
    <t>02 Iniciativas del AMI – UNED</t>
  </si>
  <si>
    <t>04 Programa Colegio Nacional de Educación a Distancia, CONED</t>
  </si>
  <si>
    <t>03_ Auditoría</t>
  </si>
  <si>
    <t>10 Fondo del Sistema Área Vida Estudiantil</t>
  </si>
  <si>
    <t>03 Posgrados</t>
  </si>
  <si>
    <t>10 Fondo del Sistema Área Producción de Materiales</t>
  </si>
  <si>
    <t>08 Tribunal Electoral de la UNED, TEUNED</t>
  </si>
  <si>
    <t>07_ Gobierno Digital</t>
  </si>
  <si>
    <t>04 Centros Universitarios</t>
  </si>
  <si>
    <t>09 Congresos, seminarios y actividades similares</t>
  </si>
  <si>
    <t>10 Fondo del Sistema Área Docencia</t>
  </si>
  <si>
    <t>10 Oficina Jurídica</t>
  </si>
  <si>
    <t>16 Sede Interuniversitaria de Alajuela</t>
  </si>
  <si>
    <t>11 Dirección Defensoría de los Estudiantes</t>
  </si>
  <si>
    <t>13 Oficina Institucional de Mercadeo y Comunicación</t>
  </si>
  <si>
    <t>15 Programa Agenda Joven</t>
  </si>
  <si>
    <t>16 Consejo de Becas Institucional</t>
  </si>
  <si>
    <t>02 Planificación</t>
  </si>
  <si>
    <t>12 Dirección de Tecnología de Información y Comunicaciones</t>
  </si>
  <si>
    <t>14 Vicerrectoría de Planificación</t>
  </si>
  <si>
    <t>15 Centro de Planificación y Programación Institucional</t>
  </si>
  <si>
    <t>16 Centro de Investigación y Evaluación Institucional</t>
  </si>
  <si>
    <t>17 Dirección de Internacionalización y Cooperación</t>
  </si>
  <si>
    <t>18 Programa de Colegios Científicos</t>
  </si>
  <si>
    <t>19 Programa de Valoración de la Gestión Administrativa y el Riesgo Institucional (PROVAGARI)</t>
  </si>
  <si>
    <t>03 Auditoría</t>
  </si>
  <si>
    <t>17 Auditoría Interna</t>
  </si>
  <si>
    <t>07 Gobierno Digital</t>
  </si>
  <si>
    <t>01 Programa de Simplificación de Procesos y Gobierno Digital</t>
  </si>
  <si>
    <t>20 Vicerrectoría Ejecutiva</t>
  </si>
  <si>
    <t>22 Oficina de Contratación y Suministros</t>
  </si>
  <si>
    <t>23 Centro de Salud Ocupacional</t>
  </si>
  <si>
    <t>24 Oficina de Recursos Humanos</t>
  </si>
  <si>
    <t>25 Oficina de Servicios Generales</t>
  </si>
  <si>
    <t>30 Dirección Financiera</t>
  </si>
  <si>
    <t>32 Oficina de Presupuesto</t>
  </si>
  <si>
    <t>33 Oficina de Control de Presupuesto</t>
  </si>
  <si>
    <t>ESTRUCTURA PRESUPUESTARIA 2014</t>
  </si>
  <si>
    <t>34 Oficina de Contabilidad General</t>
  </si>
  <si>
    <t>35 Oficina de Tesorería</t>
  </si>
  <si>
    <t>36 Servicio Médico</t>
  </si>
  <si>
    <t>01 Apoyo a la gestión administrativa de recursos del Fondo del Sistema</t>
  </si>
  <si>
    <t>02 Becas para estudios de postgrado para funcionarios universitarios</t>
  </si>
  <si>
    <t>03 Compromisos del Fondo del Sistema</t>
  </si>
  <si>
    <t>05 Implementación de un mecanismo de administración de vehículos</t>
  </si>
  <si>
    <t>36 Dirección de Asuntos Estudiantiles</t>
  </si>
  <si>
    <t>37 Oficina de Registro y Administración Estudiantil</t>
  </si>
  <si>
    <t>40 Oficina de Orientación y Desarrollo Estudiantil</t>
  </si>
  <si>
    <t>41 Oficina de Atención Socioeconómica</t>
  </si>
  <si>
    <t>80 Oficina de Promoción Estudiantil</t>
  </si>
  <si>
    <t>81 Fondo Solidario Estudiantil</t>
  </si>
  <si>
    <t>01 Federación de Estudiantes, FEUNED</t>
  </si>
  <si>
    <t>01 Articulación de políticas de accesibilidad a la educación superior</t>
  </si>
  <si>
    <t>03 Programa Éxito Académico</t>
  </si>
  <si>
    <t>04 Red Universitaria Estatal de Voluntariado Estudiantil (RED-UNIVES)</t>
  </si>
  <si>
    <t>06 Programa nacional y participaciones internacionales</t>
  </si>
  <si>
    <t>10 Red Universitaria Costarricense de Universidades Promotoras de Salud</t>
  </si>
  <si>
    <t>13 FEES - Fondo de Movilidad Estudiantil Internacional</t>
  </si>
  <si>
    <t>14 Agrupación Cultural Universitaria Costarricense</t>
  </si>
  <si>
    <t>40 Vicerrectoría Académica</t>
  </si>
  <si>
    <t>41 Centro de Información, Documentación y Recursos Bibliográficos</t>
  </si>
  <si>
    <t>42 Centro de Operaciones Académicas</t>
  </si>
  <si>
    <t>43 Dirección de Centros Universitarios</t>
  </si>
  <si>
    <t>75 Centro de Educación Ambiental</t>
  </si>
  <si>
    <t>76 Programa de Apoyo Curricular y Evaluación del Aprendizaje, PACE</t>
  </si>
  <si>
    <t>77 Centro de Capacitación en Educación a Distancia, CECED</t>
  </si>
  <si>
    <t>78 Programa de Autoevaluación Académica</t>
  </si>
  <si>
    <t>80 Plan de Mejoras de Programas en Acreditación</t>
  </si>
  <si>
    <t>44 Escuela de Administración</t>
  </si>
  <si>
    <t>45 Escuela de Ciencias Exactas y Naturales</t>
  </si>
  <si>
    <t>46 Escuela de Ciencias Sociales y Humanidades</t>
  </si>
  <si>
    <t>48 Escuela de Educación</t>
  </si>
  <si>
    <t>90 Programa de Gerontología</t>
  </si>
  <si>
    <t>91 Centro de Investigación, Transferencia de Tecnología y Educación para el Desarrollo, CITTED</t>
  </si>
  <si>
    <t>95 Instituto de Estudios de Género</t>
  </si>
  <si>
    <t>49 Dirección Sistema de Estudios de Postgrado</t>
  </si>
  <si>
    <t>01 SAN JOSE</t>
  </si>
  <si>
    <t>02 QUEPOS</t>
  </si>
  <si>
    <t>03 CARTAGO</t>
  </si>
  <si>
    <t>04 ALAJUELA</t>
  </si>
  <si>
    <t>05 SAN CARLOS</t>
  </si>
  <si>
    <t>06 PALMARES</t>
  </si>
  <si>
    <t>07 NICOYA</t>
  </si>
  <si>
    <t>08 CAÑAS</t>
  </si>
  <si>
    <t>09 PUNTARENAS</t>
  </si>
  <si>
    <t>10 CIUDAD NEILLY</t>
  </si>
  <si>
    <t>11 OSA</t>
  </si>
  <si>
    <t>12 LIMON</t>
  </si>
  <si>
    <t>13 SAN ISIDRO</t>
  </si>
  <si>
    <t>14 SIQUIRRES</t>
  </si>
  <si>
    <t>15 GUAPILES</t>
  </si>
  <si>
    <t>16 OROTINA</t>
  </si>
  <si>
    <t>17 SARAPIQUI</t>
  </si>
  <si>
    <t>18 PURISCAL</t>
  </si>
  <si>
    <t>19 SAN VITO</t>
  </si>
  <si>
    <t>20 JICARAL</t>
  </si>
  <si>
    <t>21 LA CRUZ</t>
  </si>
  <si>
    <t>22 UPALA</t>
  </si>
  <si>
    <t>23 SAN MARCOS</t>
  </si>
  <si>
    <t>24 LIBERIA</t>
  </si>
  <si>
    <t>25 TURRIALBA</t>
  </si>
  <si>
    <t>26 BUENOS AIRES</t>
  </si>
  <si>
    <t>27 SANTA CRUZ</t>
  </si>
  <si>
    <t>28 LA REFORMA</t>
  </si>
  <si>
    <t>29 HEREDIA</t>
  </si>
  <si>
    <t>30 ATENAS</t>
  </si>
  <si>
    <t>31 TILARAN</t>
  </si>
  <si>
    <t>32 MONTEVERDE</t>
  </si>
  <si>
    <t>33 PUERTO JIMENEZ</t>
  </si>
  <si>
    <t>34 DESAMPARADOS</t>
  </si>
  <si>
    <t>35 PAVON</t>
  </si>
  <si>
    <t>36 TALAMANCA</t>
  </si>
  <si>
    <t>37 ACOSTA</t>
  </si>
  <si>
    <t>01 Programa Interinstitucional e Interuniversitario de Postgrado Bimodal en Ciencias Naturales para el Desarrollo, Maestría y Doctorado Internacional para el Desarrollo</t>
  </si>
  <si>
    <t>05 Licenciatura en Enfermería en la Zona Sur-Sur, II Promoción</t>
  </si>
  <si>
    <t>14 Apertura de la Licenciatura de la Carrera de Trabajo Social en la Región Huetar Atlántica</t>
  </si>
  <si>
    <t>15 Diagnóstico de necesidades de formación de docentes de Tercer Ciclo de la Enseñanza General Básica y IV Ciclo de la Educación Diversificada de las comunidades indígenas y diseño del plan de estudio</t>
  </si>
  <si>
    <t>01 Sede Interuniversitaria de Alajuela (Anfitrión)</t>
  </si>
  <si>
    <t>01 Centro de Idiomas</t>
  </si>
  <si>
    <t>02 Programa de Desarrollo Gerencial</t>
  </si>
  <si>
    <t>03 Instituto de Formación y Capacitación Municipal</t>
  </si>
  <si>
    <t>04 Programa de Técnico en Computación e Informática</t>
  </si>
  <si>
    <t>05 Programa de Gestión Local</t>
  </si>
  <si>
    <t>06 Programa de Promoción Cultural</t>
  </si>
  <si>
    <t>07 Programa de Desarrollo Educativo</t>
  </si>
  <si>
    <t>50 Dirección de Extensión Universitaria</t>
  </si>
  <si>
    <t>07 Programa Interinstitucional Aula Móvil</t>
  </si>
  <si>
    <t>14 Talleres lúdico creativos</t>
  </si>
  <si>
    <t>15 Capacitación interuniversitaria para el fortalecimiento de competencias en extensión y acción social</t>
  </si>
  <si>
    <t>16 Difusión de los Informes del Estado de la Nación</t>
  </si>
  <si>
    <t>20 Fortalecimiento del idioma inglés para estudiantes y funcionarios de la UNED</t>
  </si>
  <si>
    <t>21 Coordinación de líneas estratégicas descentralizadas</t>
  </si>
  <si>
    <t>22 Fondo para la articulación de la extensión y acción social universitaria</t>
  </si>
  <si>
    <t>26 Empoderar y emprender: las personas adultas mayores protagonistas y agentes de cambio</t>
  </si>
  <si>
    <t>27 Promoción de la mejora continua de la extensión y acción social interuniversitaria</t>
  </si>
  <si>
    <t>28 Fortalecimiento de la organización de las mujeres campesinas para la soberanía alimentaria y la nutrición en las Zonas Atlántica y Pacífico Sur</t>
  </si>
  <si>
    <t>30 Estrategia para el fomento de las vocaciones científicas en la Educación Media a partir de la difusión de la nanociencia y nanotecnología</t>
  </si>
  <si>
    <t>31 Programa para fortalecer la apropiación social de la matemática y el aprendizaje continuo</t>
  </si>
  <si>
    <t>32 Promoción de la seguridad alimentaria y nutricional en las parcelas Vegas Las Palmas del distrito de Sixaola, cantón de Talamanca</t>
  </si>
  <si>
    <t>33 Coordinación con pueblos indígenas</t>
  </si>
  <si>
    <t>34 Gestión del riesgo del desastre</t>
  </si>
  <si>
    <t>35 Persona adulta mayor CONARE</t>
  </si>
  <si>
    <t>01 Vicerrectoría de Investigación</t>
  </si>
  <si>
    <t>02 Programa de Investigación en Fundamentos de la Educación a Distancia</t>
  </si>
  <si>
    <t>03 Centro de Investigación en Cultura y Desarrollo</t>
  </si>
  <si>
    <t>10 Fondo de apoyo para el fortalecimiento de alianzas estratégicas para el desarrollo de proyectos colaborativos internacionales</t>
  </si>
  <si>
    <t>11 Adquisición conjunta de bases de datos referenciales, de texto completo y revistas científicas en formato electrónico: 2011-2015</t>
  </si>
  <si>
    <t>17 Programa de mejoramiento de la calidad de las publicaciones científicas de las Universidades Públicas Costarricenses</t>
  </si>
  <si>
    <t>27 Diseño de una metodología para la construcción de indicadores de producción académica de las universidades estatales</t>
  </si>
  <si>
    <t>29 Jornadas de Investigación</t>
  </si>
  <si>
    <t>30 Mejoramiento de la eficiencia del biocontrolador Trichoderma SP mediante la adición de nanopolímero de origen natural como coadyuvante para el control biológico de enfermedades en piña y chile</t>
  </si>
  <si>
    <t>31 Monitoreo de patógenos y de plomo en zonas urbanas costarricenses utilizando palomas (Columbia livia) y líquenes como bioindicadores</t>
  </si>
  <si>
    <t>32 De la ciencia a la empresa: Gestión del cambio para mejorar la transferencia de conocimientos y la colaboración entre las instituciones de educación superior y su entorno económico. “UNI-TRANSFER”. Programa de capacitación</t>
  </si>
  <si>
    <t>33 Caracterización molecular y selección preliminar de hongos entomopatógenos como potenciales agentes de control biológico de áfidos en cítricos</t>
  </si>
  <si>
    <t>34 Ecología del virus dengue en ambientes domiciliares: ¿es el murciélago reservorio, hospedero o involucrado accidental en la transmisión del dengue?</t>
  </si>
  <si>
    <t>35 Indicadores de sostenibilidad para los Campus Universitarios Estatales</t>
  </si>
  <si>
    <t>60 Dirección de Producción de Materiales Didácticos</t>
  </si>
  <si>
    <t>62 Programa de Producción de Material Audiovisual</t>
  </si>
  <si>
    <t>63 Programa de Vídeoconferencia</t>
  </si>
  <si>
    <t>65 Dirección Editorial</t>
  </si>
  <si>
    <t>67 Oficina de Distribución y Ventas</t>
  </si>
  <si>
    <t>01 Promoción regional de las publicaciones en las Universidades Estatales</t>
  </si>
  <si>
    <t>02 Socialización del conocimiento mediante el libro digital</t>
  </si>
  <si>
    <t>70 Inversiones</t>
  </si>
  <si>
    <t>04 Nuevas tecnologías de la información</t>
  </si>
  <si>
    <t>9. ACUERDO DE MEJORAMIENTO INSTITUCIONAL, AMI</t>
  </si>
  <si>
    <t>01 Gestión Administrativa del AMI</t>
  </si>
  <si>
    <t>01 Red de Centros Universitarios para la innovación y el desarrollo local y nacional</t>
  </si>
  <si>
    <t>02 Centro de Gestión de Cambio y Desarrollo Regional: CeU Cartago</t>
  </si>
  <si>
    <t>03 Centro de Gestión de Cambio y Desarrollo Regional: CeU Puntarenas</t>
  </si>
  <si>
    <t>04 Mejorar la equidad de acceso de los estudiantes a los recursos de aprendizaje digitales y en Internet</t>
  </si>
  <si>
    <t>05 Diversificar la oferta académica de ingenierías</t>
  </si>
  <si>
    <t>06 Formación y capacitación para el fortalecimiento del modelo de educación a distancia</t>
  </si>
  <si>
    <t>07 Diversificar y ampliar la producción multimedia digital y en Internet</t>
  </si>
  <si>
    <t>08 Fortalecer la producción, experimentación y la investigación para el desarrollo tecnológico y la innovación en la UNED</t>
  </si>
  <si>
    <t>09 Sistema de información para el apoyo a la toma de decisiones y la gestión institucional</t>
  </si>
  <si>
    <t xml:space="preserve">De_continuidad
</t>
  </si>
  <si>
    <t>Operativos</t>
  </si>
  <si>
    <t>Planificación Estratégica</t>
  </si>
  <si>
    <r>
      <rPr>
        <sz val="11"/>
        <color rgb="FF000000"/>
        <rFont val="Arial"/>
        <family val="2"/>
      </rPr>
      <t>Circunstancias políticas</t>
    </r>
    <r>
      <rPr>
        <b/>
        <sz val="11"/>
        <color rgb="FF000000"/>
        <rFont val="Arial"/>
        <family val="2"/>
      </rPr>
      <t xml:space="preserve">
</t>
    </r>
  </si>
  <si>
    <t xml:space="preserve">Desastres
</t>
  </si>
  <si>
    <t>Imagen</t>
  </si>
  <si>
    <t>Indicadores de Gestión</t>
  </si>
  <si>
    <t>Planificación de Recursos</t>
  </si>
  <si>
    <r>
      <rPr>
        <b/>
        <sz val="11"/>
        <color rgb="FF000000"/>
        <rFont val="Arial"/>
        <family val="2"/>
      </rPr>
      <t>Mercado</t>
    </r>
    <r>
      <rPr>
        <sz val="11"/>
        <color rgb="FF000000"/>
        <rFont val="Arial"/>
        <family val="2"/>
      </rPr>
      <t xml:space="preserve">
</t>
    </r>
  </si>
  <si>
    <r>
      <rPr>
        <b/>
        <sz val="11"/>
        <color rgb="FF000000"/>
        <rFont val="Arial"/>
        <family val="2"/>
      </rPr>
      <t>Liquidez</t>
    </r>
    <r>
      <rPr>
        <sz val="11"/>
        <color rgb="FF000000"/>
        <rFont val="Arial"/>
        <family val="2"/>
      </rPr>
      <t xml:space="preserve">
</t>
    </r>
  </si>
  <si>
    <t>Crédito</t>
  </si>
  <si>
    <t>Talento Humano</t>
  </si>
  <si>
    <t>Capacidad de respuesta</t>
  </si>
  <si>
    <t>Comunicación</t>
  </si>
  <si>
    <t>Documentación</t>
  </si>
  <si>
    <t>Normativa interna</t>
  </si>
  <si>
    <t>Satisfacción del Usuario</t>
  </si>
  <si>
    <t>Actividades de control sobre el patrimonio</t>
  </si>
  <si>
    <t>Compras e Inventarios</t>
  </si>
  <si>
    <t>Infraestructura de TI</t>
  </si>
  <si>
    <t>Seguridad digital</t>
  </si>
  <si>
    <t>Sistemas de información y sitios web</t>
  </si>
  <si>
    <t>Software institucional</t>
  </si>
  <si>
    <t>Servicios generales</t>
  </si>
  <si>
    <t>Servicios básicos</t>
  </si>
  <si>
    <t>Instalaciones físicas</t>
  </si>
  <si>
    <t>Salud ocupacional e higiene laboral</t>
  </si>
  <si>
    <t>Ambiental</t>
  </si>
  <si>
    <t>Cooperación</t>
  </si>
  <si>
    <t>Contratos Comerciales</t>
  </si>
  <si>
    <t>Legales</t>
  </si>
  <si>
    <t>Proyectos Nacionales e Internacionales</t>
  </si>
  <si>
    <t>Políticas Públicas</t>
  </si>
  <si>
    <t>Seguridad</t>
  </si>
  <si>
    <t>Información cualitativa y cuantitativa</t>
  </si>
  <si>
    <t>Imagen Externa</t>
  </si>
  <si>
    <t>Planificación de Presupuesto</t>
  </si>
  <si>
    <t>Capital de conocimiento</t>
  </si>
  <si>
    <t>Gestión de la Documentación</t>
  </si>
  <si>
    <t>Cumplimiento de normativa interna</t>
  </si>
  <si>
    <t>Atención del Usuario</t>
  </si>
  <si>
    <t xml:space="preserve">Contratación de terceros </t>
  </si>
  <si>
    <t>Información deficiente</t>
  </si>
  <si>
    <t>Corrupción</t>
  </si>
  <si>
    <t>Configuración de la infraestructura TI</t>
  </si>
  <si>
    <t>Creación de usuarios y asignación de privilegios de acceso</t>
  </si>
  <si>
    <t>Mejoras o nuevos sistemas de información o sitios web</t>
  </si>
  <si>
    <t>Operabilidad de software institucional</t>
  </si>
  <si>
    <t>Equipo de Transporte</t>
  </si>
  <si>
    <t>Planta Eléctrica</t>
  </si>
  <si>
    <t>Normativa técnica en Salud Ocupacional</t>
  </si>
  <si>
    <t>Incendios</t>
  </si>
  <si>
    <t>Utilización de Relaciones</t>
  </si>
  <si>
    <t>Contratos Académicos</t>
  </si>
  <si>
    <t>Deterioro de imagen</t>
  </si>
  <si>
    <t>Política Interna y Externa</t>
  </si>
  <si>
    <t xml:space="preserve">Robos  </t>
  </si>
  <si>
    <t>Planificación del Prespuestos Extraordinario</t>
  </si>
  <si>
    <t>Competencias</t>
  </si>
  <si>
    <t>Respuesta oportuna</t>
  </si>
  <si>
    <t>Comunicación defectuosa</t>
  </si>
  <si>
    <t>Procedimientos</t>
  </si>
  <si>
    <t>Bienes e inventarios</t>
  </si>
  <si>
    <t>Alteración documento de pago</t>
  </si>
  <si>
    <t>Mecanismos de trazabilidad de transacciones (pistas de auditoría)</t>
  </si>
  <si>
    <t>Carencia de sistemas de información o sitios web</t>
  </si>
  <si>
    <t>Equipo de Limpieza</t>
  </si>
  <si>
    <t>Servicios públicos</t>
  </si>
  <si>
    <t>Becas e intercambios a funcionarios</t>
  </si>
  <si>
    <t>Procesos Administrativos</t>
  </si>
  <si>
    <t>Resultados de Proyectos</t>
  </si>
  <si>
    <t>Negociaciones gubernamentales.</t>
  </si>
  <si>
    <t>Alineamiento con la Estrategia</t>
  </si>
  <si>
    <t>Modificación Presupuestaria</t>
  </si>
  <si>
    <t>Capacitación</t>
  </si>
  <si>
    <t>Recursos</t>
  </si>
  <si>
    <t>Metodologías</t>
  </si>
  <si>
    <t>Equipo</t>
  </si>
  <si>
    <t>Acceso a la información</t>
  </si>
  <si>
    <t>Operatividad de los sistemas y sitios web</t>
  </si>
  <si>
    <t>Equipo de Vigilancia</t>
  </si>
  <si>
    <t>Equipo médico</t>
  </si>
  <si>
    <t>Desastres Naturales</t>
  </si>
  <si>
    <t>Adquisición de Activos en proyectos</t>
  </si>
  <si>
    <t>Instalaciones Universitarias</t>
  </si>
  <si>
    <t>Evaluación de la Planificación</t>
  </si>
  <si>
    <t>Disposición al cambio</t>
  </si>
  <si>
    <t>Gestión de compras</t>
  </si>
  <si>
    <t>Uso de software no licenciado</t>
  </si>
  <si>
    <t>Equipo para Correspondencia</t>
  </si>
  <si>
    <t>Permisos Médicos</t>
  </si>
  <si>
    <t>Instalaciones Eléctricas.</t>
  </si>
  <si>
    <t>Daño Ambiental</t>
  </si>
  <si>
    <t>Ruptura</t>
  </si>
  <si>
    <t>Enriquecimiento ílicito</t>
  </si>
  <si>
    <t>Bitácoras</t>
  </si>
  <si>
    <t>Administración del recurso humano</t>
  </si>
  <si>
    <t>Equipo de mantenimiento</t>
  </si>
  <si>
    <t>Formalización de Convenios</t>
  </si>
  <si>
    <t>Autenticación y/o emisión de certificación.</t>
  </si>
  <si>
    <t>Gestión de Proyectos</t>
  </si>
  <si>
    <t>Vandalismo</t>
  </si>
  <si>
    <t>Accidentes</t>
  </si>
  <si>
    <t>Póliza</t>
  </si>
  <si>
    <t>Clima laboral</t>
  </si>
  <si>
    <t>Cantidad de recurso humano</t>
  </si>
  <si>
    <t>Idoneidad de Requisitos</t>
  </si>
  <si>
    <t>Mantenimiento preventivo.</t>
  </si>
  <si>
    <t>Supervisión de Personal</t>
  </si>
  <si>
    <t>Rutas de evacuación</t>
  </si>
  <si>
    <t>Valores éticos</t>
  </si>
  <si>
    <t>Hacinamiento</t>
  </si>
  <si>
    <t>Compromiso</t>
  </si>
  <si>
    <t>Equipos de Extinción de Incendios</t>
  </si>
  <si>
    <t>Equipos de detección de Incendios</t>
  </si>
  <si>
    <t xml:space="preserve">Condiciones estructurales </t>
  </si>
  <si>
    <t>Riesgos Ergonómicos</t>
  </si>
  <si>
    <t>Orden y Limpieza</t>
  </si>
  <si>
    <t xml:space="preserve">                                       ANÁLISIS DE RIESGOS PUROS</t>
  </si>
  <si>
    <t>Consiste en la determinación del nivel de riesgo a partir de la probabilidad y la consecuencia de los eventos identificados.</t>
  </si>
  <si>
    <r>
      <rPr>
        <b/>
        <sz val="18"/>
        <color theme="1"/>
        <rFont val="Calibri"/>
        <family val="2"/>
        <scheme val="minor"/>
      </rPr>
      <t>Indicaciones</t>
    </r>
    <r>
      <rPr>
        <b/>
        <sz val="14"/>
        <color theme="1"/>
        <rFont val="Calibri"/>
        <family val="2"/>
        <scheme val="minor"/>
      </rPr>
      <t xml:space="preserve">: </t>
    </r>
    <r>
      <rPr>
        <b/>
        <sz val="14"/>
        <color theme="0"/>
        <rFont val="Calibri"/>
        <family val="2"/>
        <scheme val="minor"/>
      </rPr>
      <t>Los 15 factores de riesgo identificados en la etapa anterior deben ser analizados para ello: 1. Definan el tipo de riesgo entre externo e interno (eligiéndolo, en la flecha que aparece al lado derecho de la casilla). 2. Definan la probabilidad de ocurrencia del evento (eligiéndola, en la flecha que aparece al lado derecho de la casilla). 3. Definan la consecuencia del evento (eligiéndola, en la flecha que aparece al lado derecho de la casilla). 4. Observen el nivel de riesgo y el color en el mapa de calor que resulta del análisis de cada uno de los factores de riesgo.  Al finalizar continuen con la hoja Mapa de Calor.</t>
    </r>
  </si>
  <si>
    <t>CATEGORÍA</t>
  </si>
  <si>
    <t>=+'Nueva Opción'!d12</t>
  </si>
  <si>
    <t>+'Nueva Opción'!D14</t>
  </si>
  <si>
    <t>+'Nueva Opción'!D16</t>
  </si>
  <si>
    <t>DESCRIPCIONES ACLARATORIAS</t>
  </si>
  <si>
    <r>
      <t xml:space="preserve">ESTRATÉGICOS Y DE DIRECCIÓN:
</t>
    </r>
    <r>
      <rPr>
        <b/>
        <sz val="14"/>
        <color rgb="FF000000"/>
        <rFont val="Arial"/>
        <family val="2"/>
      </rPr>
      <t>Descripción:</t>
    </r>
    <r>
      <rPr>
        <sz val="14"/>
        <color rgb="FF000000"/>
        <rFont val="Arial"/>
        <family val="2"/>
      </rPr>
      <t xml:space="preserve">
</t>
    </r>
    <r>
      <rPr>
        <sz val="11"/>
        <color rgb="FF000000"/>
        <rFont val="Arial"/>
        <family val="2"/>
      </rPr>
      <t>Se asocia con la forma en que se administra la institución. El manejo del riesgo estratégico se enfoca a asuntos globales relacionados con el cumplimiento de la misión, visión y valores de la Universidad, la cual busca la vigilancia de la conducta de los funcionarios públicos, defender el orden jurídico y los derechos fundamentales.</t>
    </r>
  </si>
  <si>
    <t>Falta de consideración de aspectos técnicos e información confiable</t>
  </si>
  <si>
    <t>Que no se cuente con planes de mediano y largo plazo
Ausencia de planes estratégicos, de desarrollo o de mediano y largo plazo, que orienten el destino de los recursos de la Institución por incluir en el POA - Presupuesto Institucional.
Desvinculación entre estos planes y entre el POA y el Presupuesto Institucional, con metas que no corresponden a los recursos y el tiempo de ejecución asignados.</t>
  </si>
  <si>
    <t>Que no se cuente con un POA cuyas metas corresponda a la realidad en recursos y tiempo de ejecución.</t>
  </si>
  <si>
    <t>Que la planificación estratégica no sea realizada en forma participativa, y de acuerdo con las posibilidades reales de la dependencia, lo que provoca falta compromiso con las metas y objetivos a alcanzar</t>
  </si>
  <si>
    <t>Una estructura que no responda a las necesidades de la organización.</t>
  </si>
  <si>
    <t>Personal con perfiles académicos no afines a los labores a desarrollar.</t>
  </si>
  <si>
    <t>Descripciones de funciones ya obsoletas o no acordes con las nuevas tendencias.
Incumplimiento de requisitos por no contar con los procedimentos debidamente autorizados</t>
  </si>
  <si>
    <t>Ausencia u obsolescencia de políticas, procedimientos o instrumentos para la evaluación del desempeño</t>
  </si>
  <si>
    <t xml:space="preserve">Se refiere a duplicidad de funciones, exceso o falta de personal.
La mayoría de documentos que se reciben cuentan con un plazo para su trámite y entrega, de manera que si por algún motivo no se distribuyen a tiempo a los compañeros correspondientes, se genera atrasos y urgencia para tramitar el documento a tiempo.  Hay muchos documentos que son de trámite y  entrega casi inmediata. </t>
  </si>
  <si>
    <r>
      <t xml:space="preserve">OPERATIVOS
</t>
    </r>
    <r>
      <rPr>
        <b/>
        <sz val="14"/>
        <color rgb="FF000000"/>
        <rFont val="Arial"/>
        <family val="2"/>
      </rPr>
      <t>Descripción:</t>
    </r>
    <r>
      <rPr>
        <sz val="16"/>
        <color rgb="FF000000"/>
        <rFont val="Arial"/>
        <family val="2"/>
      </rPr>
      <t xml:space="preserve">
</t>
    </r>
    <r>
      <rPr>
        <sz val="11"/>
        <color rgb="FF000000"/>
        <rFont val="Arial"/>
        <family val="2"/>
      </rPr>
      <t>Comprende tanto riesgos en sistemas como operativos provenientes de deficiencias en los sistemas de información, procesos, estructura, que conducen a ineficiencias, oportunidad de corrupción o incumplimiento de los derechos fundamentales.</t>
    </r>
  </si>
  <si>
    <t>Se refiere al distanciamiento que existe entre los Centros Universitarios y la Sede Central.</t>
  </si>
  <si>
    <t>Falta de medidas de control por parte de las dependencias que aseguren el uso correcto de recursos y propicien pérdida, despilfarro, uso indebido, irregularidad o acto ilegal (activos).</t>
  </si>
  <si>
    <t xml:space="preserve">Mal manejo de recurso humano, tecnológico, financiero, etc. y no utilización de las mejores prácticas para  la forma en que se desarrollan las labores. </t>
  </si>
  <si>
    <t>Se refiere a problemas de hacinamiento o mal estado de la infraestructura</t>
  </si>
  <si>
    <t>Falta de visión, de análisis de entorno o capacidad para adaptarse en forma oportuna a los cambios.</t>
  </si>
  <si>
    <t>Se pude dar por falta de información confiable, ausencia o bajo nivel técnico de los funcionarios responsables.</t>
  </si>
  <si>
    <t>No contar con sistemas de control o que estos sean deficientes.</t>
  </si>
  <si>
    <t>Se refiere a lo complejo que puede ser cuando se realizan trabajos, en donde se requiere información de otras dependencias y se dificulta la obtención de la misma por falta de comunicación.</t>
  </si>
  <si>
    <t>Se refiere a personal indispensable por su nivel de conocimiento o porque no existe delegación por parte del responsable.</t>
  </si>
  <si>
    <t>Ausencia de manuales de procedimientos, normas o directrices que ordenen los procesos que se realizan. 
Incumplimiento de requisitos por no contar con los procedimientos debidamente autorizados</t>
  </si>
  <si>
    <t>Por motivo de cantidad de trámites y que el tiempo de recepción es indefinido, en el momento que se recibe se debe de planificar el tiempo para compartir dicha labor con otras actividades.
Cambio inesperado de prioridades para la atención de las diferentes solicitudes.</t>
  </si>
  <si>
    <t>Se refiere a inexistencia de formularios para un adecuado registro o inexistencia de registros</t>
  </si>
  <si>
    <t xml:space="preserve">Presentación de documentos falsos, por parte de funcionarios, que avalen un nivel educativo falso </t>
  </si>
  <si>
    <t>Su incumplimiento podría propiciando pagos indebidos.</t>
  </si>
  <si>
    <t>Cambio inesperado de prioridades para la atención de solicitudes hechas por los superiores.
Atención simultánea de diferentes solicitudes a la Oficina de Presupuesto, con la respectiva acumulación de trabajo.</t>
  </si>
  <si>
    <r>
      <rPr>
        <sz val="16"/>
        <color rgb="FF000000"/>
        <rFont val="Arial"/>
        <family val="2"/>
      </rPr>
      <t>FINANCIEROS</t>
    </r>
    <r>
      <rPr>
        <sz val="11"/>
        <color rgb="FF000000"/>
        <rFont val="Arial"/>
        <family val="2"/>
      </rPr>
      <t xml:space="preserve">
</t>
    </r>
    <r>
      <rPr>
        <b/>
        <sz val="14"/>
        <color rgb="FF000000"/>
        <rFont val="Arial"/>
        <family val="2"/>
      </rPr>
      <t>Descripción:</t>
    </r>
    <r>
      <rPr>
        <sz val="11"/>
        <color rgb="FF000000"/>
        <rFont val="Arial"/>
        <family val="2"/>
      </rPr>
      <t xml:space="preserve">
Se relaciona con las exposiciones financieras de la Entidad.
La administración del riesgo financiero se relaciona con actividades de tesorería, presupuesto, contabilidad y reportes financieros, entre otros.</t>
    </r>
  </si>
  <si>
    <t>Se refiere a pérdidas causadas por el diferencial cambiario Diferencial cambiario debido a que se utiliza el tipo de cambio del día cuando se hace la separación presupuestaria, no se hace proyección del tipo de cambio lo que provoca que en coordinación con la Dirección Financiera se tenga que buscar recursos para los faltantes mediante el traslado de fondos, o como acción a seguir la devolución del trámite por disponible presupuestario insuficiente. Luego se debe dedicar de nuevo tiempo en la revisión del trámite.
Disminución de ingresos o aumento de egresos inesperados, derivados de los cambios en variables económicas, como el PIB, tasa de inflación, precios relativos, tasas de interés, entre otras, que provoca contenido presupuestario insuficiente para el logro de las metas, o bien, recortes de gastos o de nuevos ingresos para lograr el equilibrio financiero en los documentos presupuestarios.</t>
  </si>
  <si>
    <t>Se refiere a pérdidas sufridas por inversiones.</t>
  </si>
  <si>
    <t>Cuando la Oficina de Tesorería emite la orden de emisión para el pago, la fecha del pago esta programada aproximadamente a 22 días naturales, por lo que no es posible conocer el Tipo de Cambio, en que se realizará la transferencia . Se hace una proyección, aplicando un factor diario de ¢0,10</t>
  </si>
  <si>
    <t>Se refiere al cambio asociado en contra de los tipos de interés.</t>
  </si>
  <si>
    <t>Que los montos del reporte no coincidan con los montos de la Orden de Emisión a tramitar, dado  a que se generó un cambio en la Oficina de Recursos Humanos, por lo que se debe solicitar la justificación pertinente.</t>
  </si>
  <si>
    <t>Riesgo asociado a las fuentes de ingresos de la Universidad.</t>
  </si>
  <si>
    <t>Riesgo de no poder atender las necesidades de efectivo que tienen los diferentes funcionarios, así como no poder atender algún financiamiento interno o externo a la Universidad.</t>
  </si>
  <si>
    <t>Egresos generadores de más en los Procesos Universitarios.</t>
  </si>
  <si>
    <t>Riegos generado por atrasados por parte del gobierno para depositar lo correspondiente al FEES.</t>
  </si>
  <si>
    <t>Se da cuando se incumple lo estipulado en la Ley de Contratación Administrativa según el artículo 13.</t>
  </si>
  <si>
    <t>Riegos generado por errores de calculos económicos en los proyectos.</t>
  </si>
  <si>
    <t>Al ejecutar el cobro la persona puede indicar que no tiene el dinero, por lo que la ejecucion del cobro puede llegar hasta el cobro judical</t>
  </si>
  <si>
    <t>Se refiere a la devolución del trámite por cálculos incorrectos al momento de ser confeccionada la liquidación.</t>
  </si>
  <si>
    <t>AL DETERMINARSE UN ERROR EN LA CUENTA BANCARIA DEL PROVEEDOR, GENERA QUE SE REALICE UN PAGO EN OTRA CUENTA QUE NO CORRESPONDE, LO QUE PUEDE DIFICULTAR QUE LOS DINEROS DEPOSITADOS POR ERROR NO SE RECUPEREN.</t>
  </si>
  <si>
    <t>En la contratación se proyecta un monto que obedece al precompromiso realizado, el cual resulta insuficiente para cubrir la totalidad del servicio que se brindará durante todo el período de vigencia: 
La contratación inicial se hace por un monto menor a ¢379,400,00, pero la vigencia obliga a ampliar el compromiso varias veces, superando dicho monto.
Ejemplo: Presentaciones artístcas.</t>
  </si>
  <si>
    <t>Devolución del trámite por información mal digitada o que no corresponde, al momento de ser confeccionada la liquidación.</t>
  </si>
  <si>
    <t>Un estudiante que participa en diferentes comisiones, solicita el pago de subsidios de algunas participaciones., aun cuando tiene pendiente la presentación de boletas por otras participaciones durante el mes, obligando a la Oficina de Control de Presupuesto a Mastrear los registros anteriores, para determinar el número de participaciones y no pagar mas de 8 subsidios.</t>
  </si>
  <si>
    <t>Se puede dar que se realice un depósito erróneo al depositarle  a otra persona por la  información insuficiente  y errada que da el usuario</t>
  </si>
  <si>
    <t>Se incumplen con los plazos estipulados en los reintegros, por el volumen de trabajo ya que para una misma fecha pueden haber hasta 6 o más reintegros con montos muy altos</t>
  </si>
  <si>
    <t>Busqueda de la información, la documentación o el requisito necesarios para el trámite (aclaraciones, firmas, facturas, listas, boletas de transporte, las ordenes de compra coinciden, falta de requisitos, etc), entre dependencias interesadas.
En lo que corresponde a Ordenes de Compra debe ser cumplida en los términos establecidos (firma responsable, documentos adjuntos, formularios, entre otros) y respetando la normativa vigente (timbraje, pago de impuestos, declaración jurada, responsabilidad ante la CCSS, tarifas actuales y formulario con toda la información solicitada).
La desactualización de archivos de cuenta bancarias en el sistema de Control de Presupuesto.
Falta de información en los expedientes, sistemas o bases de datos que brindan información para realizar la recuperación efectivas de cuentas por cobrar.</t>
  </si>
  <si>
    <t>Es por no ejecutar el proceso de forma adecuada la información suministrada en la aplicación, no es la correcta.</t>
  </si>
  <si>
    <t>Es la cuenta bancaria donde se va a depositar los pagos que la Universidad realiza por cualquier adquisición de un servicio o producto que se vea beneficiada la UNED.</t>
  </si>
  <si>
    <t>Por problemas eléctricos, de internet o en el servidor de la Contraloria, no se pueda subir el archivo en la página de internet en el tiempo estipulado.</t>
  </si>
  <si>
    <t>Se refiere a registros que no se hacen en su momento de realización, así cuando se alteran datos en los documentos y se registran mal, adicionalmente, que no se digite doble un compromiso de Recursos Humanos. Otro sería cuando ingresa un documento a la Oficina y no se registra en el Control de Entrada.
Registro doble de una cuenta por cobrar o por pagar.</t>
  </si>
  <si>
    <t xml:space="preserve">La conciliación a base de efectivo, que consta de la información contable y presupuestaria no se está llevando a cabo, dado que no se cuenta con un proceso automatizado que permita tener una información veraz. En contrario se lleva una conciliacion solamente de los ingresos manualmente, por cuanto al final de año la conciliacion se determina haciendo un único registro  </t>
  </si>
  <si>
    <t>El pago mensual sigue facturandose con base en el monto inicial establecido en la contratación. Esto sucede en contrataciones que se prolongan por períodos de 2 años o mas. Ejemplo: Alquileres, Monitoreo de Alarma</t>
  </si>
  <si>
    <t>Falta de contenido presupuestario en la subpartida asignada para el gasto.
La insuficiencia presupuestaria hace imposible registrar el gasto y este trámite debe ser devuelto.</t>
  </si>
  <si>
    <t xml:space="preserve">Clasificación del gasto en subpartidas que no estan autorizadas para el registro del mismo.
Se presenta errores en la codificación de gastos dado a la mala planificación que implica la falta de subpartidas y falta de recursos en las mismas. </t>
  </si>
  <si>
    <t xml:space="preserve">Los tramites de reintegro tienen un plazo establecido para su entrega, que en ocasiones no puede ser cumplido debido al alto volúmen de trabajo, la acumulación de reintegros por parte de los usuarios, o el faltante de requisitos, lo que genera urgencia en el trámite del reintegro o entrega tardía del mismo. </t>
  </si>
  <si>
    <r>
      <t xml:space="preserve">Entrega o comunicación inoportuna de la revisión y aprobación de información, </t>
    </r>
    <r>
      <rPr>
        <sz val="11"/>
        <rFont val="Calibri"/>
        <family val="2"/>
        <scheme val="minor"/>
      </rPr>
      <t>normativa, do</t>
    </r>
    <r>
      <rPr>
        <sz val="11"/>
        <color theme="1"/>
        <rFont val="Calibri"/>
        <family val="2"/>
        <scheme val="minor"/>
      </rPr>
      <t>cumentos y acuerdos de las autoridades universitarias.</t>
    </r>
  </si>
  <si>
    <t>Entrega o comunicación inoportuna, incompleta o errónea de solicitudes de ingresos y egresos adicionales por parte de las dependencias, según calendarización definida.</t>
  </si>
  <si>
    <t>Registro inoportuno o erróneo de la información procesada y relacionada con la ejecución del presupuesto o la contabilidad institucional, para la identificación de remanentes de recursos presupuestarios o la elaboración de proyecciones presupuestarias.</t>
  </si>
  <si>
    <t>La informacion no es oportuna debido a que se debe de validar que la mostrada es la correcta, dentro de las causas son: cobros erroneos, pérdida de tiempo y no recuperación del dinero.
Perdida de Letras de Cambio o Facturas de cobro, por lo tanto no se puede ejecutar el cobro
Las notas de cobro cuentan con cuatro años para ser ejecutadas, pero si estas llegan posterior a esa fecha, el cobr no se puede ejecutar debido a prescripciòn de cuentas</t>
  </si>
  <si>
    <t>Se refiere a todo el  proceso de pago que ejecuta la Universidad, ya sea en efectivo, transferencia u otro sistema de pago que tenga la Institución. 
Se puede clasificar de la siguiente forma:
Pago Proveedores.
Pago de facturas cedidas
Pago de Impuestos
Pago de Facturas
Devolución de dinero
Pago de Viáticos
Pago de Servicios Públicos
Otros Pagos que hace la Universidad.</t>
  </si>
  <si>
    <t>Los estudiantes efectúan solictudes de devoluciónes de dinero por lo cual se debe analizar caso por caso para revisar si debe devolverse o no.</t>
  </si>
  <si>
    <r>
      <rPr>
        <sz val="16"/>
        <color rgb="FF000000"/>
        <rFont val="Arial"/>
        <family val="2"/>
      </rPr>
      <t>DE TECNOLOGÍA</t>
    </r>
    <r>
      <rPr>
        <sz val="11"/>
        <color rgb="FF000000"/>
        <rFont val="Arial"/>
        <family val="2"/>
      </rPr>
      <t xml:space="preserve">
</t>
    </r>
    <r>
      <rPr>
        <b/>
        <sz val="14"/>
        <color rgb="FF000000"/>
        <rFont val="Arial"/>
        <family val="2"/>
      </rPr>
      <t>Descripción:</t>
    </r>
    <r>
      <rPr>
        <sz val="11"/>
        <color rgb="FF000000"/>
        <rFont val="Arial"/>
        <family val="2"/>
      </rPr>
      <t xml:space="preserve">
Se asocia con la capacidad de la Universidad para que la tecnología disponible y proyectada satisfaga las necesidades actuales y futuras de la institución y soporten el cumplimiento de la misión, puede ocurrir también cuando las tecnologías de  información en lugar de apoyar el logro de los objetivos, no están operando como se intenta o
están comprometiendo la disponibilidad, integridad y seguridad de la información y otros activos.
</t>
    </r>
  </si>
  <si>
    <t>Los riesgos en esta área generalmente se relacionan con las restricciones, sobre las individualidades de una organización y su autorización de ejecutar funciones negocio/sistema; teniendo en cuenta sus necesidades de trabajo y una razonable segregación de obligaciones. Otros riesgos en esta área se relacionan a controles que aseguren la validez y completitud de la información introducida dentro de un sistema.</t>
  </si>
  <si>
    <t>Los riesgos en esta área generalmente se relacionan con el adecuado balance de los controles defectivos y preventivos que aseguran que el procesamiento de la información ha sido completado. Esta área de riesgos también abarca los riesgos asociados con la exactitud e integridad de los reportes usados para resumir resultados y tomar decisiones de negocio.</t>
  </si>
  <si>
    <t>Los riesgos en esta área generalmente se relacionan con los métodos que aseguren que cualquier entrada/proceso de información de errores (Excepciones) sean capturados adecuadamente, corregidos y reprocesados con exactitud completamente.</t>
  </si>
  <si>
    <t>Estos riesgos están asociados con la administración inadecuadas de procesos de cambios de organizaciones que incluyen: Compromisos y entrenamiento de los usuarios a los cambios de los procesos, y la forma de comunicarlos e implementarlos.</t>
  </si>
  <si>
    <t xml:space="preserve">Estos riesgos están asociados con la administración inadecuada de controles, incluyendo la integridad de la seguridad de la información procesada y la administración efectiva de los sistemas de bases de datos y de estructuras de datos. </t>
  </si>
  <si>
    <t>Se da por deficiencias que tiene el sistema, esto debido a que no es un Sistema Integrado, sino que se debe de realizar procesos manuales, lo que puede provocar errores humanos en el cambio de la orden a la nota de débido.
Registro de información en periodo presupuestario incorrecto.
Ocurrencia de contingencias tecnológicas: pérdida de fluido eléctrico, tormentas eléctricas, ataques de virus, desconexión de la red, fallas en el servidor del AS – 400 o en los equipos de cómputo.
Ocurrencia de fallas en el sistema de comunicación o redes internas de la UNED o del SIPP de la Contraloría General de la República, en fechas límite de presentación del Presupuesto Ordinario a la Contraloría General de la República.
Sistemas de Información como AS-400, SAE, entre otros.</t>
  </si>
  <si>
    <t>Es la copia de los datos importantes de un dispositivo primario en uno ó varios dispositivos secundarios, ello para que en caso de que el primer dispositivo sufra una avería ó un error en su estructura lógica, sea posible contar con la mayor parte de la información necesaria para continuar con las actividades rutinarias y evitar pérdida generalizada de datos.
Información que está al descubierto por cuanto no se cuenta con respaldo adecuados, lo que si la informacion se pierde se debe de hacer un levantamiento de la informacion a pie</t>
  </si>
  <si>
    <t>Se refiere cuando no se ajustan a los procedimientos para desarrollar sistemas de información.</t>
  </si>
  <si>
    <t>Niveles altos de voltaje.
Fallos en el fluido electrico ó bajonazos de corriente electrica.</t>
  </si>
  <si>
    <t>Inflamabilidad de materiales.</t>
  </si>
  <si>
    <t>Caidas de tension, armonicas, apagonazos y picos…</t>
  </si>
  <si>
    <t>Ondas de ruido, de láser y ultrasónicas.</t>
  </si>
  <si>
    <t xml:space="preserve">Inestabilidad de las piezas eléctricas. </t>
  </si>
  <si>
    <t>El mecanismo provee a los usuarios acceso a la información específica del entorno.</t>
  </si>
  <si>
    <t>Estos riesgos en esta área están manejados por el acceso inapropiado al entorno de programas e información.</t>
  </si>
  <si>
    <t>En esta área se refiere al acceso inapropiado al entorno de red y su procesamiento.</t>
  </si>
  <si>
    <t xml:space="preserve">Protección física de dispositivos y un apropiado acceso a ellos. </t>
  </si>
  <si>
    <t>Ataques a los sistemas informáticos o daños físico provocados por incendios u otros eventos naturales.
Ataques por virus
Intrusos en la red</t>
  </si>
  <si>
    <t>Se refiere a que los riesgos pueden ser enfrentados por el direccionamiento de sistemas antes de que los problemas ocurran.</t>
  </si>
  <si>
    <t>Utilizadas para minimizar la ruptura de los sistemas.</t>
  </si>
  <si>
    <t>Se refiere al control de desastres en el procesamiento de la información.</t>
  </si>
  <si>
    <t>Uso oportuno de la información creada por una aplicación, se relaciona directamente al uso de información para toma de decisiones (información y datos correctos de una persona, proceso, sistemas correcto en el tiempo preciso que permitan tomar decisiones correctas.</t>
  </si>
  <si>
    <t>Cuando en las Universidad no existe una estructura mínima tecnológica (hardware, software, redes, personas y procesos) para soportar adecuadamente las necesidades futuras y presentes de las oficinas o proyectos desde una optica de costo eficiente.
Se asocian a la información de tecnologías que definen, desarrollan, mantienen y operan un entorno de procesamiento de información y las aplicaciones asociadas (atención a los estudiantes, sistema de cobro y pago, procesamiento de planes de estudio, procesamiento de cargas académicas, entre otras.)</t>
  </si>
  <si>
    <t>Se refiere a  la actualización de equipo y su debida planificación en lo referente a la renovación.</t>
  </si>
  <si>
    <t>Confiabilidad de los equipos y sistemas que tiene la institucional.</t>
  </si>
  <si>
    <t>Se refiere a las alternativas que debe tener la Universidad para ejecutar cambios drásticos en el momento menos indicado.</t>
  </si>
  <si>
    <r>
      <rPr>
        <sz val="16"/>
        <color rgb="FF000000"/>
        <rFont val="Arial"/>
        <family val="2"/>
      </rPr>
      <t>LABORALES</t>
    </r>
    <r>
      <rPr>
        <sz val="11"/>
        <color rgb="FF000000"/>
        <rFont val="Arial"/>
        <family val="2"/>
      </rPr>
      <t xml:space="preserve">
</t>
    </r>
    <r>
      <rPr>
        <b/>
        <sz val="14"/>
        <color rgb="FF000000"/>
        <rFont val="Arial"/>
        <family val="2"/>
      </rPr>
      <t>Descripción:</t>
    </r>
    <r>
      <rPr>
        <sz val="11"/>
        <color rgb="FF000000"/>
        <rFont val="Arial"/>
        <family val="2"/>
      </rPr>
      <t xml:space="preserve">
Asociados con acciones y procedimientos, destinados a prevenir, proteger y atender a los trabajadores de los efectos de las enfermedades y los accidentes que puedan ocurrirles con ocasión o como consecuencia del trabajo que desarrollan.</t>
    </r>
  </si>
  <si>
    <r>
      <rPr>
        <sz val="16"/>
        <color rgb="FF000000"/>
        <rFont val="Arial"/>
        <family val="2"/>
      </rPr>
      <t>DESASTRES NATURALES Y PROVOCADOS</t>
    </r>
    <r>
      <rPr>
        <sz val="11"/>
        <color rgb="FF000000"/>
        <rFont val="Arial"/>
        <family val="2"/>
      </rPr>
      <t xml:space="preserve">
</t>
    </r>
    <r>
      <rPr>
        <b/>
        <sz val="14"/>
        <color rgb="FF000000"/>
        <rFont val="Arial"/>
        <family val="2"/>
      </rPr>
      <t>Descripción:</t>
    </r>
    <r>
      <rPr>
        <sz val="11"/>
        <color rgb="FF000000"/>
        <rFont val="Arial"/>
        <family val="2"/>
      </rPr>
      <t xml:space="preserve"> 
Se refiere a eventos que afectan negativamente a la organización y que están causados por fuerzas de la naturaleza (p.e. fenómenos atmosféricos, hidrológicos, geológicos) y a otros provocados por la acción humana ya sea accidental o intencional.</t>
    </r>
  </si>
  <si>
    <t xml:space="preserve">Incendios provocados </t>
  </si>
  <si>
    <t>Incendios por mal estado del sistema eléctrico</t>
  </si>
  <si>
    <t>Incendios por condicione inadecuadas en sitios de almacenamiento.</t>
  </si>
  <si>
    <t>Incendios por descargas eléctricas</t>
  </si>
  <si>
    <r>
      <rPr>
        <sz val="16"/>
        <color rgb="FF000000"/>
        <rFont val="Arial"/>
        <family val="2"/>
      </rPr>
      <t>RELACIONES DE COOPERACIÓN, COMERCIALES Y LEGALES</t>
    </r>
    <r>
      <rPr>
        <sz val="11"/>
        <color rgb="FF000000"/>
        <rFont val="Arial"/>
        <family val="2"/>
      </rPr>
      <t xml:space="preserve">
</t>
    </r>
    <r>
      <rPr>
        <b/>
        <sz val="14"/>
        <color rgb="FF000000"/>
        <rFont val="Arial"/>
        <family val="2"/>
      </rPr>
      <t>Descripción:</t>
    </r>
    <r>
      <rPr>
        <sz val="11"/>
        <color rgb="FF000000"/>
        <rFont val="Arial"/>
        <family val="2"/>
      </rPr>
      <t xml:space="preserve">
Surgen como resultado de la interacción de la organización con sus estudiantes, clientes, proveedores, actividades propias de su quehacer y normativa vigente que en un momento dado podría causar influencia negativa a la institución.</t>
    </r>
  </si>
  <si>
    <t>Disminución de la estimación de ingresos (y de los respectivos egresos) por venta de servicios académicos de programas autofinanciados o subvencionados, de grado, extensión y postgrado, derivada de cambios en las condiciones de mercado de servicios educativos (precios, exceso de oferta similar, disminución de demanda, etc.).</t>
  </si>
  <si>
    <t>Se da incumplimiento de los reglamentos debido a cambios en los mismos, falta de comunicación de la normativa, desinterés de informarse por parte de los usuarios o por omisión de información, lo que conlleva a la devolución de trámites y atrasos en los procesos (espera de aclaraciones, busca de firmas, sellos, autorizaciones, entre otros)
Omisiones, falta de información, desinterés por informarse o mala interpretación de los cambios frecuentes en la normativa para la elaboración de documentos presupuestarios (Normas Técnicas, guía de verificación y certificaciones, entre otras), por parte de la Contraloría General de la República.</t>
  </si>
  <si>
    <t>La aplicación incorrecta de las tarífas establecidas por la CGR ya sea por desconocimiento o por error del usuario conyeva a la devolución del trámite.
Desconocimiento de las tarifas aprovadas por la Contraloría General de la República.</t>
  </si>
  <si>
    <t>Aplicación de tarifas incorrectas debido a desconocimiento, falta de comunicación o error humano por lo que el trámite debe ser devuelto, y luego dedicar tiempo en volver a revisarlo.</t>
  </si>
  <si>
    <t>Se presenta errores en la codificación de gastos dado a la mala planificación que implica la falta de subpartidas y falta de recursos en las mismas.</t>
  </si>
  <si>
    <r>
      <rPr>
        <sz val="16"/>
        <color rgb="FF000000"/>
        <rFont val="Arial"/>
        <family val="2"/>
      </rPr>
      <t>COMPORTAMIENTO HUMANO</t>
    </r>
    <r>
      <rPr>
        <sz val="11"/>
        <color rgb="FF000000"/>
        <rFont val="Arial"/>
        <family val="2"/>
      </rPr>
      <t xml:space="preserve">
</t>
    </r>
    <r>
      <rPr>
        <b/>
        <sz val="14"/>
        <color rgb="FF000000"/>
        <rFont val="Arial"/>
        <family val="2"/>
      </rPr>
      <t>Descripción:</t>
    </r>
    <r>
      <rPr>
        <sz val="11"/>
        <color rgb="FF000000"/>
        <rFont val="Arial"/>
        <family val="2"/>
      </rPr>
      <t xml:space="preserve">
Se relaciona con factores de riesgo provocados por la falta de: valores éticos, estructura organizacional apropiada, o administración eficaz y eficiente, personal adecuado e idóneo ponen en peligro los objetivos institucionales o producen pérdidas, sustracciones o deterioro a la organización.</t>
    </r>
  </si>
  <si>
    <t>Ausencias y suplencias ocasionadas por enfermedades o incapacidades inesperadas, licencias o permisos, becas, etc.</t>
  </si>
  <si>
    <t>Rotación o movimientos de personal ocasionados por diferentes factores: clima organizacional inadecuado, desmotivación, ascensos, interinazgo prolongado, etc.</t>
  </si>
  <si>
    <t>Se refiere a desvíos de recursos tales como  combustibles, lubricantes, repuestos, dinero, sobre aspectos académicos y administrativos.
Alteración de facturas para la cancelación de gastos previamente ejecutados
Es aquella información que se ha alterado y puede facilitar el no cobro de la cuenta por cobrar</t>
  </si>
  <si>
    <t>Establecimiento por parte de los funcionarios de vínculos con particulares que le reditúen beneficios</t>
  </si>
  <si>
    <t>Consignación de información falsa en  los reportes</t>
  </si>
  <si>
    <t>Presentación de títulos que certifican  un nivel académico falso</t>
  </si>
  <si>
    <t>Se refiere p.e. a casos de otorgamiento indebido de notas, a situaciones de acoso o de obtener beneficios económicos</t>
  </si>
  <si>
    <r>
      <rPr>
        <sz val="16"/>
        <color rgb="FF000000"/>
        <rFont val="Arial"/>
        <family val="2"/>
      </rPr>
      <t>CIRCUNSTANCIAS POLÍTICAS</t>
    </r>
    <r>
      <rPr>
        <sz val="11"/>
        <color rgb="FF000000"/>
        <rFont val="Arial"/>
        <family val="2"/>
      </rPr>
      <t xml:space="preserve">
</t>
    </r>
    <r>
      <rPr>
        <b/>
        <sz val="14"/>
        <color rgb="FF000000"/>
        <rFont val="Arial"/>
        <family val="2"/>
      </rPr>
      <t>Descripción:</t>
    </r>
    <r>
      <rPr>
        <sz val="11"/>
        <color rgb="FF000000"/>
        <rFont val="Arial"/>
        <family val="2"/>
      </rPr>
      <t xml:space="preserve">
Surgen del ambiente externo debido a cambios
de autoridades de gobierno, cambios de políticas del gobierno, problemas que afecten al economía nacional, etc.</t>
    </r>
  </si>
  <si>
    <t>Estas pueden ser inconsistentes e ineficientes</t>
  </si>
  <si>
    <t>Negociaciones inconclusas, insatisfactorias o atrasos significativos en las negociaciones del FEES entre el Gobierno de la República y las Universidades Públicas por diferentes causas:  cambio en las autoridades del gobierno o en la política educativa nacional (menor presupuesto para las Universidades Públicas), etc.</t>
  </si>
  <si>
    <r>
      <rPr>
        <sz val="16"/>
        <color rgb="FF000000"/>
        <rFont val="Arial"/>
        <family val="2"/>
      </rPr>
      <t>SEGURIDAD</t>
    </r>
    <r>
      <rPr>
        <sz val="11"/>
        <color rgb="FF000000"/>
        <rFont val="Arial"/>
        <family val="2"/>
      </rPr>
      <t xml:space="preserve">
</t>
    </r>
    <r>
      <rPr>
        <b/>
        <sz val="14"/>
        <color rgb="FF000000"/>
        <rFont val="Arial"/>
        <family val="2"/>
      </rPr>
      <t>Descripción:</t>
    </r>
    <r>
      <rPr>
        <sz val="11"/>
        <color rgb="FF000000"/>
        <rFont val="Arial"/>
        <family val="2"/>
      </rPr>
      <t xml:space="preserve">
Está asociado a factores que pueden provocar pérdida de vidas humanas, recursos económicos y de imagen.</t>
    </r>
  </si>
  <si>
    <t>Se refiere a áreas sensibles como las de informática, registro, tesorería, de trasiego y reproducción de instrumentos de evaluación entre otras.</t>
  </si>
  <si>
    <t>IMPACTO</t>
  </si>
  <si>
    <t>Nivel</t>
  </si>
  <si>
    <t>Probabilidad de ocurrencia de Eventos</t>
  </si>
  <si>
    <t>Remota</t>
  </si>
  <si>
    <t>Muy Baja (0.01 y 10%)
El evento puede suceder sólo en circunstancias excepcionales.</t>
  </si>
  <si>
    <t>Riesgo puede causar inconveniente o ineficiencias.
Pérdidas o daños muy bajos de activos o recursos tangible que no afecta considerablemente los intereses de la empresa.</t>
  </si>
  <si>
    <t>Poco Probable</t>
  </si>
  <si>
    <t>Baja (11 y 25%)
El evento puede ocurrir en algún momento</t>
  </si>
  <si>
    <t>Riesgo puede causar pérdidas menores.
Daños menores a la propiedad.</t>
  </si>
  <si>
    <t>Posible</t>
  </si>
  <si>
    <t>Moderada (26% y 50%)
El evento ocurrirá en algún momento.</t>
  </si>
  <si>
    <t>Riesgo talvez resulte en incremento de los costos.
Costos para soluciones óptimas.
Afecta la misión o reputación de la empresa.
Deshabilita temporal o permanentemente, parcial o la totalidad de los sistemas.
Daños mayores a los sistemas y significativos a la propiedad.</t>
  </si>
  <si>
    <t>Probable</t>
  </si>
  <si>
    <t>Alta (51% y 90%)
El evento ocurrirá casi en cualquier circunstancia.</t>
  </si>
  <si>
    <t>Riesgos talvez resulte en costos, pérdidas o destrucción significativas para la empresa.</t>
  </si>
  <si>
    <t>Muy Probable</t>
  </si>
  <si>
    <t>Muy Alta (91 y 100%)
Se espera la ocurrencia del evento en la mayoría de las circunstancias.</t>
  </si>
  <si>
    <t>Castastrófico</t>
  </si>
  <si>
    <t>Pérdidas muy significativas.
Riesgos talvez impida el logro de los objetivos de la empresa.
Pérdidas muy cuantiosas en los activos tangibles.
Pérdidas de los sistemas.
Daños mayores a propiedad, deshabilitación permanente o muerte.</t>
  </si>
  <si>
    <t xml:space="preserve">Nombre </t>
  </si>
  <si>
    <t>Probabilidad</t>
  </si>
  <si>
    <t xml:space="preserve">Consecuencia </t>
  </si>
  <si>
    <t>I  M  P  A  C  T  O</t>
  </si>
  <si>
    <t>Indicar</t>
  </si>
  <si>
    <t>SI</t>
  </si>
  <si>
    <t>Herramienta gráfica que permite identificar la ubicación del nivel de riesgo.</t>
  </si>
  <si>
    <r>
      <rPr>
        <b/>
        <sz val="18"/>
        <color indexed="8"/>
        <rFont val="Calibri"/>
        <family val="2"/>
      </rPr>
      <t>Indicaciones</t>
    </r>
    <r>
      <rPr>
        <b/>
        <sz val="14"/>
        <color indexed="8"/>
        <rFont val="Calibri"/>
        <family val="2"/>
      </rPr>
      <t>:</t>
    </r>
    <r>
      <rPr>
        <b/>
        <sz val="14"/>
        <color theme="1"/>
        <rFont val="Calibri"/>
        <family val="2"/>
      </rPr>
      <t xml:space="preserve"> Para cada uno de los factores de riesgo analizados ubique el nivel de riesgo en el Mapa de calor, de acuerdo al valor del nivel de riesgo obtenido.  Incluya en la matriz el número de Riesgo según corresponda (Ejemplo: R1, R2,… R8), ubicando los cuadro  (R1 al R8) que se encuentran al lado derecho del mapa en el cuadrante correspondiente al resultado del nivel de riesgo, esto teniendo en cuenta el valor de probabilidad e impacto asignado a cada riesgo en la hoja de Análisis. Al finalizar continue con la hoja Evaluación.</t>
    </r>
  </si>
  <si>
    <t>SI($D$3*$I4='Análisis Riesgo Puro'!L9,'Análisis Riesgo Puro'!L9,0)</t>
  </si>
  <si>
    <t>ANÁLISIS DE RIESGOS CONTROLADOS</t>
  </si>
  <si>
    <t>Consiste en la determinación del nivel de riesgo teniendo en cuenta la efectividad de los controles existentes.</t>
  </si>
  <si>
    <r>
      <rPr>
        <b/>
        <sz val="18"/>
        <color theme="1"/>
        <rFont val="Calibri"/>
        <family val="2"/>
        <scheme val="minor"/>
      </rPr>
      <t>Indicaciones</t>
    </r>
    <r>
      <rPr>
        <b/>
        <sz val="14"/>
        <color theme="1"/>
        <rFont val="Calibri"/>
        <family val="2"/>
        <scheme val="minor"/>
      </rPr>
      <t>:</t>
    </r>
    <r>
      <rPr>
        <b/>
        <sz val="14"/>
        <color theme="0"/>
        <rFont val="Calibri"/>
        <family val="2"/>
        <scheme val="minor"/>
      </rPr>
      <t xml:space="preserve"> Teniendo ya definido el riesgo puro se realiza el análisis de los controles existentes para obtener el riesgo tratado. 1. Definan para cada uno de los factores si se cuenta con controles para el mismo (elijan si se tienen o no controles en la flecha que aparece al lado derecho de la casilla). 2. En el caso de tener controles describa los mismos,  máximo dos (si no existen controles solo deben observar el valor obtenido en el nivel de riesgo controlado, compárenlo con el nivel de riesgo puro y sigan con la hoja de Evaluación). 3. Valoren la efectividad de los controles existentes desde dos puntos de vista: la efectividad de los controles en la probabilidad de ocurrencia del factor de riesgo y la efectividad de los controles en la consecuencia.  4. Observen el nivel de riesgo controlado obtenido y compárenlo con el nivel de riesgo puro. Al finalizar continue con la hoja Evaluación.</t>
    </r>
  </si>
  <si>
    <t xml:space="preserve">Factor de riesgo </t>
  </si>
  <si>
    <t>¿Tiene Control?</t>
  </si>
  <si>
    <t>Causa (s)</t>
  </si>
  <si>
    <t>Controles</t>
  </si>
  <si>
    <t>Valoración de la Efectividad del Control</t>
  </si>
  <si>
    <t>Valor</t>
  </si>
  <si>
    <t>Valoración de la Documentación  del Control</t>
  </si>
  <si>
    <t>Valoración de la Evidencia del Control</t>
  </si>
  <si>
    <t>Valoración de la Responsabilidad del Control</t>
  </si>
  <si>
    <t>Sumatoria Control</t>
  </si>
  <si>
    <t>Valor Promedio</t>
  </si>
  <si>
    <t>Nivel de Riesgo Controlado</t>
  </si>
  <si>
    <t>1)</t>
  </si>
  <si>
    <t>2)</t>
  </si>
  <si>
    <t>EVALUACIÓN DE RIESGOS</t>
  </si>
  <si>
    <r>
      <rPr>
        <sz val="12"/>
        <color theme="0"/>
        <rFont val="Arial"/>
        <family val="2"/>
      </rPr>
      <t xml:space="preserve">Consiste en la determinación de las prioridades para la </t>
    </r>
    <r>
      <rPr>
        <b/>
        <sz val="12"/>
        <color theme="0"/>
        <rFont val="Arial"/>
        <family val="2"/>
      </rPr>
      <t>administración de riesgos.</t>
    </r>
  </si>
  <si>
    <r>
      <rPr>
        <b/>
        <sz val="14"/>
        <rFont val="Calibri"/>
        <family val="2"/>
        <scheme val="minor"/>
      </rPr>
      <t>Indicaciones:</t>
    </r>
    <r>
      <rPr>
        <b/>
        <sz val="11"/>
        <color theme="0"/>
        <rFont val="Calibri"/>
        <family val="2"/>
        <scheme val="minor"/>
      </rPr>
      <t xml:space="preserve"> Teniendo en cuenta los factores de riesgo identificados, el nivel de riesgo controlado de cada uno de ellos y los parámetros de aceptabilidad de riesgos institucionales definidos en las Orientaciones para el funcionamiento del SEVRI en la UNED, indiquen si cada factor de riesgo es aceptable o no, esto en la columan de aceptabilidad del riesgo (eligiéndo si o no en la flecha que aparece al lado derecho de la casilla).  Al finalizar continuen con la hoja Administración.</t>
    </r>
  </si>
  <si>
    <t>Nivel de riesgo Controlado</t>
  </si>
  <si>
    <t>Aceptabilidad del riesgo</t>
  </si>
  <si>
    <t>Nivel de riesgo Controlado Periodo Anterior</t>
  </si>
  <si>
    <t>ADMINISTRACIÓN DE RIESGOS</t>
  </si>
  <si>
    <t>Consiste en la identificación, evaluación, selección y ejecución de medidas para la administración de riesgos.</t>
  </si>
  <si>
    <t>Indicaciones: Finalmente al evaluar los factores se tienen identificados cuales de estos deben ser administrados. 1. Transcriba los factores de riesgo que no fueron aceptados. 2. Describa para cada uno de los factores dos medidas para administrarlos (tener en cuenta las Directrices del SEVRI de la CGR en el apartado de Administración de riesgos). 3. Defina los responsables de la ejecución de estas medidas. 4. Defina la fecha de ejecución de estas medidas.</t>
  </si>
  <si>
    <t>Causa(s) sin control que deben ser administradas</t>
  </si>
  <si>
    <t>Medidas para la administración del riesgo</t>
  </si>
  <si>
    <t>Fecha de ejecución</t>
  </si>
  <si>
    <t>Control a aplicar</t>
  </si>
  <si>
    <t>3)</t>
  </si>
  <si>
    <t>4)</t>
  </si>
  <si>
    <t>+'Etapa 1 Identificación'!B4:C4</t>
  </si>
  <si>
    <t xml:space="preserve">    Fecha:              </t>
  </si>
  <si>
    <t>Riesgo (evento, causa y consecuencia)</t>
  </si>
  <si>
    <t>Nivel de riesgo puro</t>
  </si>
  <si>
    <t>Nivel de riesgo residual
Período anterior</t>
  </si>
  <si>
    <t>Controles actuales</t>
  </si>
  <si>
    <t>Nivel de riesgo anterior</t>
  </si>
  <si>
    <t>Nivel de riesgo residual</t>
  </si>
  <si>
    <t>Causa (s) sin control que deben ser administradas</t>
  </si>
  <si>
    <t>Fecha en que finaliza su ejecución</t>
  </si>
  <si>
    <t>Observaciones: POA 2025</t>
  </si>
  <si>
    <t>VICERRECTORÍA DE PLANIFICACIÓN</t>
  </si>
  <si>
    <t>PROCI</t>
  </si>
  <si>
    <t>REPORTE TALLER DE VALORACIÓN DE RIESGO</t>
  </si>
  <si>
    <t xml:space="preserve">Fecha: </t>
  </si>
  <si>
    <t>Modalidad</t>
  </si>
  <si>
    <t>Virtual</t>
  </si>
  <si>
    <t>Informe y plan de administración del riesgo</t>
  </si>
  <si>
    <t xml:space="preserve">Código </t>
  </si>
  <si>
    <t xml:space="preserve">Dependencia </t>
  </si>
  <si>
    <t xml:space="preserve">Programa de Control Interno </t>
  </si>
  <si>
    <t xml:space="preserve">Rige a partir de </t>
  </si>
  <si>
    <t xml:space="preserve">Versión </t>
  </si>
  <si>
    <t xml:space="preserve">Página </t>
  </si>
  <si>
    <t xml:space="preserve">FUNED PROCI 02.00.02 </t>
  </si>
  <si>
    <t>13 deoctubre de 2025</t>
  </si>
  <si>
    <t>1 de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</si>
</sst>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140A]d&quot; de &quot;mmmm&quot; de &quot;yyyy;@"/>
  </numFmts>
  <fonts count="97" x14ac:knownFonts="1">
    <font>
      <sz val="11"/>
      <color theme="1"/>
      <name val="Calibri"/>
      <family val="2"/>
      <scheme val="minor"/>
    </font>
    <font>
      <sz val="12"/>
      <color theme="1"/>
      <name val="Times New Roman"/>
      <family val="1"/>
    </font>
    <font>
      <sz val="11"/>
      <color rgb="FF000000"/>
      <name val="Arial"/>
      <family val="2"/>
    </font>
    <font>
      <sz val="11"/>
      <color theme="1"/>
      <name val="Arial"/>
      <family val="2"/>
    </font>
    <font>
      <sz val="14"/>
      <color rgb="FF000000"/>
      <name val="Arial"/>
      <family val="2"/>
    </font>
    <font>
      <sz val="16"/>
      <color rgb="FF000000"/>
      <name val="Arial"/>
      <family val="2"/>
    </font>
    <font>
      <b/>
      <sz val="12"/>
      <color theme="0"/>
      <name val="Arial Black"/>
      <family val="2"/>
    </font>
    <font>
      <b/>
      <sz val="14"/>
      <color rgb="FF000000"/>
      <name val="Arial"/>
      <family val="2"/>
    </font>
    <font>
      <sz val="11"/>
      <name val="Calibri"/>
      <family val="2"/>
      <scheme val="minor"/>
    </font>
    <font>
      <sz val="18"/>
      <color rgb="FF000000"/>
      <name val="Arial"/>
      <family val="2"/>
    </font>
    <font>
      <b/>
      <sz val="12"/>
      <color theme="1"/>
      <name val="Arial"/>
      <family val="2"/>
    </font>
    <font>
      <b/>
      <sz val="12"/>
      <color rgb="FF000000"/>
      <name val="Arial"/>
      <family val="2"/>
    </font>
    <font>
      <b/>
      <sz val="11"/>
      <color rgb="FF000000"/>
      <name val="Arial"/>
      <family val="2"/>
    </font>
    <font>
      <sz val="12"/>
      <color rgb="FF000000"/>
      <name val="Arial"/>
      <family val="2"/>
    </font>
    <font>
      <sz val="11"/>
      <color theme="0"/>
      <name val="Calibri"/>
      <family val="2"/>
      <scheme val="minor"/>
    </font>
    <font>
      <sz val="11"/>
      <color theme="1"/>
      <name val="Calibri"/>
      <family val="2"/>
      <scheme val="minor"/>
    </font>
    <font>
      <u/>
      <sz val="11"/>
      <color theme="10"/>
      <name val="Calibri"/>
      <family val="2"/>
      <scheme val="minor"/>
    </font>
    <font>
      <sz val="14"/>
      <color theme="1"/>
      <name val="Arial Black"/>
      <family val="2"/>
    </font>
    <font>
      <sz val="12"/>
      <color theme="0"/>
      <name val="Calibri"/>
      <family val="2"/>
      <scheme val="minor"/>
    </font>
    <font>
      <sz val="18"/>
      <color theme="0"/>
      <name val="Arial Black"/>
      <family val="2"/>
    </font>
    <font>
      <b/>
      <sz val="14"/>
      <color theme="0"/>
      <name val="Arial Black"/>
      <family val="2"/>
    </font>
    <font>
      <b/>
      <sz val="24"/>
      <color theme="0"/>
      <name val="Calibri"/>
      <family val="2"/>
      <scheme val="minor"/>
    </font>
    <font>
      <sz val="11"/>
      <color theme="1"/>
      <name val="Arial Black"/>
      <family val="2"/>
    </font>
    <font>
      <sz val="28"/>
      <color theme="1"/>
      <name val="Calibri"/>
      <family val="2"/>
      <scheme val="minor"/>
    </font>
    <font>
      <b/>
      <sz val="11"/>
      <color theme="1"/>
      <name val="Arial"/>
      <family val="2"/>
    </font>
    <font>
      <sz val="11"/>
      <name val="Arial"/>
      <family val="2"/>
    </font>
    <font>
      <b/>
      <sz val="28"/>
      <color theme="0"/>
      <name val="Calibri"/>
      <family val="2"/>
      <scheme val="minor"/>
    </font>
    <font>
      <sz val="28"/>
      <color theme="0"/>
      <name val="Calibri"/>
      <family val="2"/>
      <scheme val="minor"/>
    </font>
    <font>
      <b/>
      <sz val="22"/>
      <color theme="1"/>
      <name val="Calibri"/>
      <family val="2"/>
      <scheme val="minor"/>
    </font>
    <font>
      <b/>
      <sz val="24"/>
      <color theme="1"/>
      <name val="Calibri"/>
      <family val="2"/>
      <scheme val="minor"/>
    </font>
    <font>
      <sz val="11"/>
      <color theme="0" tint="-0.499984740745262"/>
      <name val="Calibri"/>
      <family val="2"/>
      <scheme val="minor"/>
    </font>
    <font>
      <b/>
      <sz val="11"/>
      <color theme="0" tint="-0.499984740745262"/>
      <name val="Calibri"/>
      <family val="2"/>
      <scheme val="minor"/>
    </font>
    <font>
      <b/>
      <sz val="11"/>
      <color theme="1"/>
      <name val="Calibri"/>
      <family val="2"/>
      <scheme val="minor"/>
    </font>
    <font>
      <b/>
      <sz val="12"/>
      <name val="Arial"/>
      <family val="2"/>
    </font>
    <font>
      <b/>
      <sz val="14"/>
      <color theme="1"/>
      <name val="Calibri"/>
      <family val="2"/>
      <scheme val="minor"/>
    </font>
    <font>
      <b/>
      <sz val="11"/>
      <color theme="0"/>
      <name val="Calibri"/>
      <family val="2"/>
      <scheme val="minor"/>
    </font>
    <font>
      <sz val="9"/>
      <color indexed="81"/>
      <name val="Tahoma"/>
      <family val="2"/>
    </font>
    <font>
      <b/>
      <sz val="14"/>
      <color theme="0"/>
      <name val="Calibri"/>
      <family val="2"/>
      <scheme val="minor"/>
    </font>
    <font>
      <sz val="16"/>
      <color theme="0"/>
      <name val="Calibri"/>
      <family val="2"/>
      <scheme val="minor"/>
    </font>
    <font>
      <b/>
      <sz val="14"/>
      <name val="Calibri"/>
      <family val="2"/>
      <scheme val="minor"/>
    </font>
    <font>
      <b/>
      <sz val="18"/>
      <color theme="1"/>
      <name val="Calibri"/>
      <family val="2"/>
      <scheme val="minor"/>
    </font>
    <font>
      <b/>
      <sz val="11.5"/>
      <color theme="0"/>
      <name val="Arial"/>
      <family val="2"/>
    </font>
    <font>
      <sz val="11.5"/>
      <color theme="0"/>
      <name val="Arial"/>
      <family val="2"/>
    </font>
    <font>
      <b/>
      <sz val="12"/>
      <color theme="0"/>
      <name val="Arial"/>
      <family val="2"/>
    </font>
    <font>
      <sz val="12"/>
      <color theme="0"/>
      <name val="Arial"/>
      <family val="2"/>
    </font>
    <font>
      <b/>
      <sz val="14"/>
      <color theme="0"/>
      <name val="Calibri"/>
      <family val="2"/>
    </font>
    <font>
      <b/>
      <sz val="18"/>
      <color indexed="8"/>
      <name val="Calibri"/>
      <family val="2"/>
    </font>
    <font>
      <b/>
      <sz val="14"/>
      <color indexed="8"/>
      <name val="Calibri"/>
      <family val="2"/>
    </font>
    <font>
      <b/>
      <sz val="14"/>
      <color theme="1"/>
      <name val="Calibri"/>
      <family val="2"/>
    </font>
    <font>
      <sz val="16"/>
      <color theme="1"/>
      <name val="Calibri"/>
      <family val="2"/>
      <scheme val="minor"/>
    </font>
    <font>
      <b/>
      <sz val="28"/>
      <color theme="1"/>
      <name val="Calibri"/>
      <family val="2"/>
      <scheme val="minor"/>
    </font>
    <font>
      <b/>
      <sz val="10"/>
      <color theme="1"/>
      <name val="Arial"/>
      <family val="2"/>
    </font>
    <font>
      <sz val="10"/>
      <color theme="1"/>
      <name val="Arial"/>
      <family val="2"/>
    </font>
    <font>
      <sz val="12"/>
      <color theme="1"/>
      <name val="Arial"/>
      <family val="2"/>
    </font>
    <font>
      <sz val="12"/>
      <color theme="1"/>
      <name val="Symbol"/>
      <family val="1"/>
      <charset val="2"/>
    </font>
    <font>
      <sz val="7"/>
      <color theme="1"/>
      <name val="Times New Roman"/>
      <family val="1"/>
    </font>
    <font>
      <sz val="11"/>
      <color theme="1"/>
      <name val="Symbol"/>
      <family val="1"/>
      <charset val="2"/>
    </font>
    <font>
      <b/>
      <sz val="12"/>
      <color theme="0"/>
      <name val="Calibri"/>
      <family val="2"/>
      <scheme val="minor"/>
    </font>
    <font>
      <b/>
      <sz val="26"/>
      <color theme="1"/>
      <name val="Calibri"/>
      <family val="2"/>
      <scheme val="minor"/>
    </font>
    <font>
      <sz val="14"/>
      <color theme="1"/>
      <name val="Calibri"/>
      <family val="2"/>
      <scheme val="minor"/>
    </font>
    <font>
      <b/>
      <u/>
      <sz val="26"/>
      <color theme="1"/>
      <name val="Calibri"/>
      <family val="2"/>
      <scheme val="minor"/>
    </font>
    <font>
      <sz val="18"/>
      <color theme="1"/>
      <name val="Calibri"/>
      <family val="2"/>
      <scheme val="minor"/>
    </font>
    <font>
      <b/>
      <sz val="14"/>
      <name val="Arial Black"/>
      <family val="2"/>
    </font>
    <font>
      <b/>
      <sz val="22"/>
      <color theme="0"/>
      <name val="Calibri"/>
      <family val="2"/>
      <scheme val="minor"/>
    </font>
    <font>
      <b/>
      <sz val="22"/>
      <color theme="0"/>
      <name val="Arial Black"/>
      <family val="2"/>
    </font>
    <font>
      <sz val="10"/>
      <color theme="1"/>
      <name val="Calibri"/>
      <family val="2"/>
      <scheme val="minor"/>
    </font>
    <font>
      <sz val="10"/>
      <color rgb="FF000000"/>
      <name val="Arial"/>
      <family val="2"/>
    </font>
    <font>
      <sz val="10"/>
      <name val="Arial"/>
      <family val="2"/>
    </font>
    <font>
      <sz val="8"/>
      <color theme="1"/>
      <name val="Calibri"/>
      <family val="2"/>
      <scheme val="minor"/>
    </font>
    <font>
      <sz val="24"/>
      <color theme="0"/>
      <name val="Arial Black"/>
      <family val="2"/>
    </font>
    <font>
      <b/>
      <sz val="11"/>
      <color theme="0"/>
      <name val="Arial Black"/>
      <family val="2"/>
    </font>
    <font>
      <b/>
      <sz val="12"/>
      <name val="Arial Black"/>
      <family val="2"/>
    </font>
    <font>
      <b/>
      <sz val="11"/>
      <color theme="1"/>
      <name val="Arial Black"/>
      <family val="2"/>
    </font>
    <font>
      <sz val="16"/>
      <color theme="1"/>
      <name val="Arial Black"/>
      <family val="2"/>
    </font>
    <font>
      <sz val="12"/>
      <color theme="1"/>
      <name val="Arial Black"/>
      <family val="2"/>
    </font>
    <font>
      <sz val="11"/>
      <color theme="1"/>
      <name val="Calibri"/>
      <family val="2"/>
      <scheme val="minor"/>
    </font>
    <font>
      <b/>
      <sz val="26"/>
      <name val="Calibri"/>
      <family val="2"/>
      <scheme val="minor"/>
    </font>
    <font>
      <b/>
      <sz val="24"/>
      <name val="Calibri"/>
      <family val="2"/>
      <scheme val="minor"/>
    </font>
    <font>
      <b/>
      <sz val="18"/>
      <name val="Calibri"/>
      <family val="2"/>
      <scheme val="minor"/>
    </font>
    <font>
      <sz val="14"/>
      <name val="Calibri"/>
      <family val="2"/>
      <scheme val="minor"/>
    </font>
    <font>
      <b/>
      <sz val="16"/>
      <name val="Calibri"/>
      <family val="2"/>
      <scheme val="minor"/>
    </font>
    <font>
      <sz val="14"/>
      <color theme="0"/>
      <name val="Calibri"/>
      <family val="2"/>
      <scheme val="minor"/>
    </font>
    <font>
      <sz val="11"/>
      <color theme="0"/>
      <name val="Calibri"/>
      <family val="2"/>
      <scheme val="minor"/>
    </font>
    <font>
      <sz val="12"/>
      <color theme="1"/>
      <name val="Calibri"/>
      <family val="2"/>
      <scheme val="minor"/>
    </font>
    <font>
      <b/>
      <sz val="16"/>
      <color theme="1"/>
      <name val="Calibri"/>
      <family val="2"/>
      <scheme val="minor"/>
    </font>
    <font>
      <b/>
      <sz val="26"/>
      <color theme="0"/>
      <name val="Arial Black"/>
      <family val="2"/>
    </font>
    <font>
      <b/>
      <sz val="20"/>
      <color rgb="FF000000"/>
      <name val="Calibri"/>
      <family val="2"/>
      <scheme val="minor"/>
    </font>
    <font>
      <b/>
      <sz val="12"/>
      <color rgb="FF000000"/>
      <name val="Calibri"/>
      <family val="2"/>
      <scheme val="minor"/>
    </font>
    <font>
      <b/>
      <sz val="11"/>
      <color rgb="FF000000"/>
      <name val="Calibri"/>
      <family val="2"/>
      <scheme val="minor"/>
    </font>
    <font>
      <sz val="11"/>
      <color rgb="FF000000"/>
      <name val="Calibri"/>
      <family val="2"/>
      <scheme val="minor"/>
    </font>
    <font>
      <sz val="12"/>
      <color rgb="FF000000"/>
      <name val="Times New Roman"/>
      <family val="1"/>
    </font>
    <font>
      <b/>
      <u/>
      <sz val="28"/>
      <color theme="1"/>
      <name val="Calibri"/>
      <family val="2"/>
      <scheme val="minor"/>
    </font>
    <font>
      <b/>
      <sz val="10"/>
      <name val="Arial Black"/>
      <family val="2"/>
    </font>
    <font>
      <b/>
      <sz val="10"/>
      <name val="Arial"/>
      <family val="2"/>
    </font>
    <font>
      <sz val="9"/>
      <name val="Arial"/>
      <family val="2"/>
    </font>
    <font>
      <b/>
      <sz val="48"/>
      <color theme="1"/>
      <name val="Calibri"/>
      <family val="2"/>
      <scheme val="minor"/>
    </font>
    <font>
      <sz val="20"/>
      <color rgb="FF00000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patternFill>
    </fill>
    <fill>
      <patternFill patternType="solid">
        <fgColor theme="4" tint="0.59999389629810485"/>
        <bgColor indexed="65"/>
      </patternFill>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C0000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00660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rgb="FFDDD9C4"/>
        <bgColor indexed="64"/>
      </patternFill>
    </fill>
    <fill>
      <patternFill patternType="solid">
        <fgColor rgb="FFEEECE1"/>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bottom/>
      <diagonal/>
    </border>
    <border>
      <left style="thin">
        <color indexed="64"/>
      </left>
      <right/>
      <top/>
      <bottom/>
      <diagonal/>
    </border>
    <border>
      <left/>
      <right style="thin">
        <color indexed="64"/>
      </right>
      <top/>
      <bottom/>
      <diagonal/>
    </border>
    <border>
      <left style="thin">
        <color theme="0"/>
      </left>
      <right style="thin">
        <color theme="0"/>
      </right>
      <top/>
      <bottom/>
      <diagonal/>
    </border>
    <border>
      <left style="thin">
        <color indexed="64"/>
      </left>
      <right style="thin">
        <color indexed="64"/>
      </right>
      <top style="thin">
        <color indexed="64"/>
      </top>
      <bottom style="thin">
        <color theme="0"/>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theme="0"/>
      </bottom>
      <diagonal/>
    </border>
    <border>
      <left style="thin">
        <color auto="1"/>
      </left>
      <right/>
      <top style="thin">
        <color auto="1"/>
      </top>
      <bottom style="thin">
        <color theme="0"/>
      </bottom>
      <diagonal/>
    </border>
    <border>
      <left style="thick">
        <color auto="1"/>
      </left>
      <right style="thick">
        <color auto="1"/>
      </right>
      <top style="thick">
        <color auto="1"/>
      </top>
      <bottom style="thick">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theme="6" tint="-0.24994659260841701"/>
      </left>
      <right style="double">
        <color theme="6" tint="-0.24994659260841701"/>
      </right>
      <top style="double">
        <color theme="6" tint="-0.24994659260841701"/>
      </top>
      <bottom style="double">
        <color theme="6" tint="-0.24994659260841701"/>
      </bottom>
      <diagonal/>
    </border>
    <border>
      <left style="double">
        <color theme="6" tint="-0.24994659260841701"/>
      </left>
      <right style="double">
        <color theme="6" tint="-0.24994659260841701"/>
      </right>
      <top style="double">
        <color theme="6" tint="-0.24994659260841701"/>
      </top>
      <bottom/>
      <diagonal/>
    </border>
    <border>
      <left/>
      <right/>
      <top style="thin">
        <color theme="0"/>
      </top>
      <bottom/>
      <diagonal/>
    </border>
    <border>
      <left style="double">
        <color theme="6" tint="-0.24994659260841701"/>
      </left>
      <right/>
      <top style="double">
        <color theme="6" tint="-0.24994659260841701"/>
      </top>
      <bottom style="double">
        <color theme="6" tint="-0.24994659260841701"/>
      </bottom>
      <diagonal/>
    </border>
    <border>
      <left/>
      <right style="double">
        <color theme="6" tint="-0.24994659260841701"/>
      </right>
      <top style="double">
        <color theme="6" tint="-0.24994659260841701"/>
      </top>
      <bottom style="double">
        <color theme="6" tint="-0.24994659260841701"/>
      </bottom>
      <diagonal/>
    </border>
    <border>
      <left style="double">
        <color theme="6" tint="-0.24994659260841701"/>
      </left>
      <right/>
      <top style="double">
        <color theme="6" tint="-0.24994659260841701"/>
      </top>
      <bottom/>
      <diagonal/>
    </border>
    <border>
      <left/>
      <right style="double">
        <color theme="6" tint="-0.24994659260841701"/>
      </right>
      <top style="double">
        <color theme="6" tint="-0.24994659260841701"/>
      </top>
      <bottom/>
      <diagonal/>
    </border>
    <border>
      <left style="double">
        <color theme="6" tint="-0.24994659260841701"/>
      </left>
      <right/>
      <top/>
      <bottom style="double">
        <color theme="6" tint="-0.24994659260841701"/>
      </bottom>
      <diagonal/>
    </border>
    <border>
      <left/>
      <right style="double">
        <color theme="6" tint="-0.24994659260841701"/>
      </right>
      <top/>
      <bottom style="double">
        <color theme="6" tint="-0.24994659260841701"/>
      </bottom>
      <diagonal/>
    </border>
    <border>
      <left style="double">
        <color theme="6" tint="-0.24994659260841701"/>
      </left>
      <right style="double">
        <color theme="6" tint="-0.24994659260841701"/>
      </right>
      <top/>
      <bottom style="double">
        <color theme="6" tint="-0.24994659260841701"/>
      </bottom>
      <diagonal/>
    </border>
    <border>
      <left/>
      <right/>
      <top style="double">
        <color theme="6" tint="-0.24994659260841701"/>
      </top>
      <bottom style="double">
        <color theme="6" tint="-0.24994659260841701"/>
      </bottom>
      <diagonal/>
    </border>
    <border>
      <left style="double">
        <color theme="6" tint="0.59996337778862885"/>
      </left>
      <right style="double">
        <color theme="6" tint="0.59996337778862885"/>
      </right>
      <top style="double">
        <color theme="6" tint="0.59996337778862885"/>
      </top>
      <bottom/>
      <diagonal/>
    </border>
    <border>
      <left style="double">
        <color theme="6" tint="0.59996337778862885"/>
      </left>
      <right/>
      <top style="double">
        <color theme="6" tint="0.59996337778862885"/>
      </top>
      <bottom style="double">
        <color theme="6" tint="-0.24994659260841701"/>
      </bottom>
      <diagonal/>
    </border>
    <border>
      <left/>
      <right style="double">
        <color theme="6" tint="0.59996337778862885"/>
      </right>
      <top style="double">
        <color theme="6" tint="0.59996337778862885"/>
      </top>
      <bottom style="double">
        <color theme="6" tint="-0.24994659260841701"/>
      </bottom>
      <diagonal/>
    </border>
    <border>
      <left/>
      <right/>
      <top/>
      <bottom style="double">
        <color theme="6" tint="-0.24994659260841701"/>
      </bottom>
      <diagonal/>
    </border>
    <border>
      <left style="thin">
        <color theme="0"/>
      </left>
      <right style="thin">
        <color theme="0"/>
      </right>
      <top/>
      <bottom style="double">
        <color theme="6" tint="-0.24994659260841701"/>
      </bottom>
      <diagonal/>
    </border>
    <border>
      <left style="thin">
        <color theme="0"/>
      </left>
      <right/>
      <top/>
      <bottom style="double">
        <color theme="6" tint="-0.24994659260841701"/>
      </bottom>
      <diagonal/>
    </border>
    <border>
      <left style="double">
        <color theme="6" tint="0.39994506668294322"/>
      </left>
      <right style="double">
        <color theme="6" tint="0.39994506668294322"/>
      </right>
      <top style="double">
        <color theme="6" tint="0.39994506668294322"/>
      </top>
      <bottom style="double">
        <color theme="6" tint="0.39994506668294322"/>
      </bottom>
      <diagonal/>
    </border>
    <border>
      <left style="double">
        <color theme="6" tint="-0.24994659260841701"/>
      </left>
      <right/>
      <top/>
      <bottom/>
      <diagonal/>
    </border>
    <border>
      <left/>
      <right style="double">
        <color theme="6" tint="-0.24994659260841701"/>
      </right>
      <top/>
      <bottom/>
      <diagonal/>
    </border>
    <border>
      <left style="double">
        <color theme="6" tint="-0.24994659260841701"/>
      </left>
      <right style="double">
        <color theme="6" tint="-0.24994659260841701"/>
      </right>
      <top/>
      <bottom/>
      <diagonal/>
    </border>
    <border>
      <left style="thin">
        <color theme="6" tint="0.39994506668294322"/>
      </left>
      <right/>
      <top/>
      <bottom/>
      <diagonal/>
    </border>
    <border>
      <left/>
      <right style="thin">
        <color theme="6" tint="0.39994506668294322"/>
      </right>
      <top/>
      <bottom/>
      <diagonal/>
    </border>
    <border>
      <left style="double">
        <color theme="6" tint="0.39994506668294322"/>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style="double">
        <color theme="6" tint="-0.24994659260841701"/>
      </left>
      <right style="double">
        <color theme="6" tint="-0.24994659260841701"/>
      </right>
      <top style="double">
        <color theme="6" tint="0.39994506668294322"/>
      </top>
      <bottom/>
      <diagonal/>
    </border>
    <border>
      <left style="double">
        <color theme="6" tint="0.39994506668294322"/>
      </left>
      <right style="double">
        <color theme="6" tint="0.39994506668294322"/>
      </right>
      <top style="double">
        <color theme="6" tint="0.39994506668294322"/>
      </top>
      <bottom/>
      <diagonal/>
    </border>
    <border>
      <left style="thin">
        <color theme="3"/>
      </left>
      <right style="thin">
        <color theme="3"/>
      </right>
      <top style="thin">
        <color theme="3"/>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medium">
        <color theme="3"/>
      </left>
      <right/>
      <top style="medium">
        <color theme="3"/>
      </top>
      <bottom style="medium">
        <color theme="3"/>
      </bottom>
      <diagonal/>
    </border>
    <border>
      <left style="thin">
        <color theme="3"/>
      </left>
      <right style="thin">
        <color theme="3"/>
      </right>
      <top/>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theme="3"/>
      </left>
      <right style="thin">
        <color theme="3"/>
      </right>
      <top style="medium">
        <color theme="3"/>
      </top>
      <bottom/>
      <diagonal/>
    </border>
    <border>
      <left/>
      <right/>
      <top/>
      <bottom style="thin">
        <color indexed="64"/>
      </bottom>
      <diagonal/>
    </border>
    <border>
      <left style="double">
        <color theme="6" tint="-0.24994659260841701"/>
      </left>
      <right style="double">
        <color theme="6" tint="-0.24994659260841701"/>
      </right>
      <top/>
      <bottom style="thin">
        <color indexed="64"/>
      </bottom>
      <diagonal/>
    </border>
    <border>
      <left style="medium">
        <color indexed="64"/>
      </left>
      <right/>
      <top style="medium">
        <color indexed="64"/>
      </top>
      <bottom style="medium">
        <color indexed="64"/>
      </bottom>
      <diagonal/>
    </border>
    <border>
      <left/>
      <right/>
      <top style="medium">
        <color theme="4" tint="-0.249977111117893"/>
      </top>
      <bottom/>
      <diagonal/>
    </border>
    <border>
      <left/>
      <right/>
      <top style="medium">
        <color theme="4" tint="-0.249977111117893"/>
      </top>
      <bottom style="medium">
        <color theme="3"/>
      </bottom>
      <diagonal/>
    </border>
    <border>
      <left/>
      <right style="medium">
        <color theme="4" tint="-0.249977111117893"/>
      </right>
      <top/>
      <bottom/>
      <diagonal/>
    </border>
    <border>
      <left style="medium">
        <color theme="4" tint="-0.249977111117893"/>
      </left>
      <right/>
      <top style="medium">
        <color theme="4" tint="-0.249977111117893"/>
      </top>
      <bottom style="medium">
        <color theme="4" tint="-0.249977111117893"/>
      </bottom>
      <diagonal/>
    </border>
    <border>
      <left/>
      <right/>
      <top/>
      <bottom style="medium">
        <color theme="3"/>
      </bottom>
      <diagonal/>
    </border>
    <border>
      <left style="medium">
        <color theme="6" tint="0.39997558519241921"/>
      </left>
      <right style="medium">
        <color theme="6" tint="0.39997558519241921"/>
      </right>
      <top style="medium">
        <color theme="6" tint="0.39997558519241921"/>
      </top>
      <bottom style="medium">
        <color theme="6" tint="0.39997558519241921"/>
      </bottom>
      <diagonal/>
    </border>
    <border>
      <left style="double">
        <color theme="6" tint="-0.249977111117893"/>
      </left>
      <right/>
      <top/>
      <bottom/>
      <diagonal/>
    </border>
    <border>
      <left style="medium">
        <color theme="6" tint="0.39997558519241921"/>
      </left>
      <right/>
      <top style="medium">
        <color theme="6" tint="0.39997558519241921"/>
      </top>
      <bottom style="medium">
        <color theme="6" tint="0.39997558519241921"/>
      </bottom>
      <diagonal/>
    </border>
    <border>
      <left style="double">
        <color theme="6" tint="-0.24994659260841701"/>
      </left>
      <right style="double">
        <color theme="6" tint="-0.24994659260841701"/>
      </right>
      <top style="double">
        <color theme="6" tint="-0.249977111117893"/>
      </top>
      <bottom style="double">
        <color theme="6" tint="-0.24994659260841701"/>
      </bottom>
      <diagonal/>
    </border>
    <border>
      <left style="double">
        <color theme="6" tint="-0.24994659260841701"/>
      </left>
      <right/>
      <top style="double">
        <color theme="6" tint="-0.249977111117893"/>
      </top>
      <bottom style="double">
        <color theme="6" tint="-0.24994659260841701"/>
      </bottom>
      <diagonal/>
    </border>
    <border>
      <left/>
      <right/>
      <top style="double">
        <color theme="6" tint="-0.24994659260841701"/>
      </top>
      <bottom style="double">
        <color theme="6" tint="-0.249977111117893"/>
      </bottom>
      <diagonal/>
    </border>
    <border>
      <left style="double">
        <color theme="6" tint="-0.249977111117893"/>
      </left>
      <right style="double">
        <color theme="6" tint="-0.24994659260841701"/>
      </right>
      <top/>
      <bottom style="double">
        <color theme="6" tint="-0.24994659260841701"/>
      </bottom>
      <diagonal/>
    </border>
    <border>
      <left style="double">
        <color theme="6" tint="-0.249977111117893"/>
      </left>
      <right style="double">
        <color theme="6" tint="-0.24994659260841701"/>
      </right>
      <top/>
      <bottom/>
      <diagonal/>
    </border>
    <border>
      <left style="double">
        <color theme="6" tint="-0.249977111117893"/>
      </left>
      <right style="double">
        <color theme="6" tint="-0.24994659260841701"/>
      </right>
      <top style="double">
        <color theme="6" tint="-0.249977111117893"/>
      </top>
      <bottom style="double">
        <color theme="6" tint="-0.24994659260841701"/>
      </bottom>
      <diagonal/>
    </border>
    <border>
      <left style="double">
        <color theme="6" tint="-0.249977111117893"/>
      </left>
      <right style="double">
        <color theme="6" tint="-0.24994659260841701"/>
      </right>
      <top style="double">
        <color theme="6" tint="-0.249977111117893"/>
      </top>
      <bottom/>
      <diagonal/>
    </border>
    <border>
      <left style="double">
        <color theme="6" tint="-0.249977111117893"/>
      </left>
      <right style="double">
        <color theme="6" tint="-0.249977111117893"/>
      </right>
      <top/>
      <bottom style="double">
        <color theme="6" tint="-0.24994659260841701"/>
      </bottom>
      <diagonal/>
    </border>
    <border>
      <left style="double">
        <color theme="6" tint="-0.249977111117893"/>
      </left>
      <right style="double">
        <color theme="6" tint="-0.249977111117893"/>
      </right>
      <top/>
      <bottom/>
      <diagonal/>
    </border>
    <border>
      <left style="double">
        <color theme="6" tint="-0.24994659260841701"/>
      </left>
      <right style="double">
        <color theme="6" tint="-0.249977111117893"/>
      </right>
      <top style="double">
        <color theme="6" tint="-0.249977111117893"/>
      </top>
      <bottom/>
      <diagonal/>
    </border>
    <border>
      <left style="double">
        <color theme="6" tint="-0.24994659260841701"/>
      </left>
      <right style="double">
        <color theme="6" tint="-0.249977111117893"/>
      </right>
      <top/>
      <bottom/>
      <diagonal/>
    </border>
    <border>
      <left style="double">
        <color theme="6" tint="-0.24994659260841701"/>
      </left>
      <right style="double">
        <color theme="6" tint="-0.249977111117893"/>
      </right>
      <top/>
      <bottom style="double">
        <color theme="6" tint="-0.24994659260841701"/>
      </bottom>
      <diagonal/>
    </border>
    <border>
      <left style="double">
        <color theme="6" tint="-0.249977111117893"/>
      </left>
      <right style="double">
        <color theme="6" tint="-0.249977111117893"/>
      </right>
      <top style="double">
        <color theme="6" tint="-0.249977111117893"/>
      </top>
      <bottom/>
      <diagonal/>
    </border>
    <border>
      <left style="double">
        <color theme="6" tint="-0.249977111117893"/>
      </left>
      <right/>
      <top/>
      <bottom style="double">
        <color theme="6" tint="-0.24994659260841701"/>
      </bottom>
      <diagonal/>
    </border>
    <border>
      <left style="double">
        <color theme="6" tint="-0.249977111117893"/>
      </left>
      <right/>
      <top style="double">
        <color theme="6" tint="-0.249977111117893"/>
      </top>
      <bottom/>
      <diagonal/>
    </border>
    <border>
      <left/>
      <right style="double">
        <color theme="6" tint="-0.24994659260841701"/>
      </right>
      <top style="double">
        <color theme="6" tint="-0.249977111117893"/>
      </top>
      <bottom/>
      <diagonal/>
    </border>
    <border>
      <left/>
      <right style="double">
        <color theme="6" tint="-0.249977111117893"/>
      </right>
      <top style="double">
        <color theme="6" tint="-0.249977111117893"/>
      </top>
      <bottom style="double">
        <color theme="6" tint="-0.249977111117893"/>
      </bottom>
      <diagonal/>
    </border>
    <border>
      <left/>
      <right/>
      <top/>
      <bottom style="double">
        <color theme="6" tint="-0.249977111117893"/>
      </bottom>
      <diagonal/>
    </border>
    <border>
      <left/>
      <right/>
      <top style="double">
        <color theme="6" tint="-0.249977111117893"/>
      </top>
      <bottom/>
      <diagonal/>
    </border>
    <border>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right/>
      <top/>
      <bottom style="medium">
        <color indexed="64"/>
      </bottom>
      <diagonal/>
    </border>
    <border>
      <left/>
      <right style="medium">
        <color indexed="64"/>
      </right>
      <top style="medium">
        <color indexed="64"/>
      </top>
      <bottom/>
      <diagonal/>
    </border>
    <border>
      <left style="double">
        <color theme="6" tint="-0.24994659260841701"/>
      </left>
      <right/>
      <top style="double">
        <color theme="6" tint="-0.24994659260841701"/>
      </top>
      <bottom style="medium">
        <color theme="6" tint="0.39997558519241921"/>
      </bottom>
      <diagonal/>
    </border>
    <border>
      <left style="medium">
        <color theme="3"/>
      </left>
      <right style="thin">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indexed="64"/>
      </left>
      <right style="thin">
        <color theme="3"/>
      </right>
      <top style="medium">
        <color theme="3"/>
      </top>
      <bottom/>
      <diagonal/>
    </border>
    <border>
      <left style="medium">
        <color theme="4" tint="-0.249977111117893"/>
      </left>
      <right/>
      <top/>
      <bottom style="medium">
        <color theme="4" tint="-0.249977111117893"/>
      </bottom>
      <diagonal/>
    </border>
    <border>
      <left/>
      <right style="medium">
        <color theme="3"/>
      </right>
      <top/>
      <bottom style="medium">
        <color theme="4" tint="-0.249977111117893"/>
      </bottom>
      <diagonal/>
    </border>
    <border>
      <left style="thin">
        <color theme="3"/>
      </left>
      <right style="thin">
        <color theme="3"/>
      </right>
      <top/>
      <bottom style="medium">
        <color theme="3"/>
      </bottom>
      <diagonal/>
    </border>
    <border>
      <left style="thin">
        <color indexed="64"/>
      </left>
      <right/>
      <top style="medium">
        <color theme="3"/>
      </top>
      <bottom style="thin">
        <color indexed="64"/>
      </bottom>
      <diagonal/>
    </border>
    <border>
      <left/>
      <right style="thin">
        <color indexed="64"/>
      </right>
      <top style="medium">
        <color theme="3"/>
      </top>
      <bottom style="thin">
        <color indexed="64"/>
      </bottom>
      <diagonal/>
    </border>
    <border>
      <left/>
      <right style="double">
        <color rgb="FF76933C"/>
      </right>
      <top style="double">
        <color rgb="FF76933C"/>
      </top>
      <bottom style="double">
        <color rgb="FF76933C"/>
      </bottom>
      <diagonal/>
    </border>
    <border>
      <left/>
      <right style="double">
        <color rgb="FF76933C"/>
      </right>
      <top/>
      <bottom style="double">
        <color rgb="FF76933C"/>
      </bottom>
      <diagonal/>
    </border>
    <border>
      <left style="double">
        <color theme="6" tint="0.59996337778862885"/>
      </left>
      <right/>
      <top style="double">
        <color theme="6" tint="0.59996337778862885"/>
      </top>
      <bottom/>
      <diagonal/>
    </border>
  </borders>
  <cellStyleXfs count="4">
    <xf numFmtId="0" fontId="0" fillId="0" borderId="0"/>
    <xf numFmtId="0" fontId="14" fillId="4" borderId="0" applyNumberFormat="0" applyBorder="0" applyAlignment="0" applyProtection="0"/>
    <xf numFmtId="0" fontId="15" fillId="5" borderId="0" applyNumberFormat="0" applyBorder="0" applyAlignment="0" applyProtection="0"/>
    <xf numFmtId="0" fontId="16" fillId="0" borderId="0" applyNumberFormat="0" applyFill="0" applyBorder="0" applyAlignment="0" applyProtection="0"/>
  </cellStyleXfs>
  <cellXfs count="541">
    <xf numFmtId="0" fontId="0" fillId="0" borderId="0" xfId="0"/>
    <xf numFmtId="0" fontId="3" fillId="2" borderId="1" xfId="0" applyFont="1" applyFill="1" applyBorder="1" applyAlignment="1">
      <alignment vertical="center" wrapText="1"/>
    </xf>
    <xf numFmtId="0" fontId="6" fillId="3" borderId="5" xfId="0" applyFont="1" applyFill="1" applyBorder="1" applyAlignment="1">
      <alignment horizontal="center" vertical="center" wrapText="1"/>
    </xf>
    <xf numFmtId="0" fontId="3" fillId="2" borderId="2" xfId="0" applyFont="1" applyFill="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0" fillId="2" borderId="0" xfId="0" applyFill="1" applyAlignment="1">
      <alignment wrapText="1"/>
    </xf>
    <xf numFmtId="0" fontId="1" fillId="2" borderId="0" xfId="0" applyFont="1" applyFill="1" applyAlignment="1">
      <alignment vertical="center"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4" fillId="2" borderId="2" xfId="0" applyFont="1" applyFill="1" applyBorder="1" applyAlignment="1">
      <alignment vertical="top" wrapText="1"/>
    </xf>
    <xf numFmtId="0" fontId="2" fillId="2" borderId="3" xfId="0" applyFont="1" applyFill="1" applyBorder="1" applyAlignment="1">
      <alignment vertical="top"/>
    </xf>
    <xf numFmtId="0" fontId="2" fillId="2" borderId="4" xfId="0" applyFont="1" applyFill="1" applyBorder="1" applyAlignment="1">
      <alignment vertical="top"/>
    </xf>
    <xf numFmtId="0" fontId="2" fillId="2" borderId="4" xfId="0" applyFont="1" applyFill="1" applyBorder="1" applyAlignment="1">
      <alignment vertical="top" wrapText="1"/>
    </xf>
    <xf numFmtId="0" fontId="9" fillId="2" borderId="2" xfId="0" applyFont="1" applyFill="1" applyBorder="1" applyAlignment="1">
      <alignment vertical="center" wrapText="1"/>
    </xf>
    <xf numFmtId="0" fontId="11" fillId="2" borderId="2" xfId="0" applyFont="1" applyFill="1" applyBorder="1" applyAlignment="1">
      <alignment vertical="center" wrapText="1"/>
    </xf>
    <xf numFmtId="0" fontId="6" fillId="2" borderId="0" xfId="0" applyFont="1" applyFill="1" applyAlignment="1">
      <alignment horizontal="center" vertical="center" wrapText="1"/>
    </xf>
    <xf numFmtId="0" fontId="7" fillId="2" borderId="2" xfId="0" applyFont="1" applyFill="1" applyBorder="1" applyAlignment="1">
      <alignment horizontal="center" vertical="top" wrapText="1"/>
    </xf>
    <xf numFmtId="0" fontId="12" fillId="2" borderId="2" xfId="0" applyFont="1" applyFill="1" applyBorder="1" applyAlignment="1">
      <alignment horizontal="center" vertical="top" wrapText="1"/>
    </xf>
    <xf numFmtId="0" fontId="5" fillId="2" borderId="2" xfId="0" applyFont="1" applyFill="1" applyBorder="1" applyAlignment="1">
      <alignment vertical="top"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0" xfId="0" applyFont="1" applyFill="1" applyAlignment="1">
      <alignment vertical="center" wrapText="1"/>
    </xf>
    <xf numFmtId="0" fontId="2" fillId="2" borderId="9"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vertical="center" wrapText="1"/>
    </xf>
    <xf numFmtId="0" fontId="3" fillId="2" borderId="9" xfId="0" applyFont="1" applyFill="1" applyBorder="1" applyAlignment="1">
      <alignment vertical="center" wrapText="1"/>
    </xf>
    <xf numFmtId="0" fontId="2" fillId="2" borderId="8" xfId="0" applyFont="1" applyFill="1" applyBorder="1" applyAlignment="1">
      <alignment horizontal="justify" vertical="center" wrapText="1"/>
    </xf>
    <xf numFmtId="0" fontId="2" fillId="2" borderId="0" xfId="0" applyFont="1" applyFill="1" applyAlignment="1">
      <alignment horizontal="justify" vertical="center" wrapText="1"/>
    </xf>
    <xf numFmtId="0" fontId="2" fillId="2" borderId="9" xfId="0" applyFont="1" applyFill="1" applyBorder="1" applyAlignment="1">
      <alignment horizontal="justify" vertical="center" wrapText="1"/>
    </xf>
    <xf numFmtId="0" fontId="3" fillId="2" borderId="8" xfId="0" applyFont="1" applyFill="1" applyBorder="1" applyAlignment="1">
      <alignment horizontal="justify" vertical="center" wrapText="1"/>
    </xf>
    <xf numFmtId="0" fontId="3" fillId="2" borderId="0" xfId="0" applyFont="1" applyFill="1" applyAlignment="1">
      <alignment horizontal="justify" vertical="center" wrapText="1"/>
    </xf>
    <xf numFmtId="0" fontId="3" fillId="2" borderId="9" xfId="0" applyFont="1" applyFill="1" applyBorder="1" applyAlignment="1">
      <alignment horizontal="justify" vertical="center" wrapText="1"/>
    </xf>
    <xf numFmtId="0" fontId="3" fillId="2" borderId="4" xfId="0" applyFont="1" applyFill="1" applyBorder="1" applyAlignment="1">
      <alignment horizontal="left" vertical="center" wrapText="1"/>
    </xf>
    <xf numFmtId="0" fontId="0" fillId="8" borderId="0" xfId="0" applyFill="1"/>
    <xf numFmtId="0" fontId="17" fillId="8" borderId="0" xfId="0" applyFont="1" applyFill="1" applyAlignment="1">
      <alignment horizontal="center" vertical="center"/>
    </xf>
    <xf numFmtId="0" fontId="0" fillId="8" borderId="0" xfId="0" applyFill="1" applyAlignment="1">
      <alignment vertical="center" wrapText="1"/>
    </xf>
    <xf numFmtId="0" fontId="0" fillId="9" borderId="0" xfId="0" applyFill="1"/>
    <xf numFmtId="0" fontId="0" fillId="9" borderId="0" xfId="0" applyFill="1" applyAlignment="1">
      <alignment wrapText="1"/>
    </xf>
    <xf numFmtId="0" fontId="17" fillId="9" borderId="0" xfId="0" applyFont="1" applyFill="1" applyAlignment="1">
      <alignment horizontal="center" vertical="center"/>
    </xf>
    <xf numFmtId="0" fontId="0" fillId="9" borderId="0" xfId="0" applyFill="1" applyAlignment="1">
      <alignment vertical="center" wrapText="1"/>
    </xf>
    <xf numFmtId="0" fontId="0" fillId="7" borderId="0" xfId="0" applyFill="1"/>
    <xf numFmtId="0" fontId="20" fillId="7" borderId="0" xfId="1" applyFont="1" applyFill="1" applyBorder="1" applyAlignment="1">
      <alignment horizontal="center"/>
    </xf>
    <xf numFmtId="0" fontId="20" fillId="7" borderId="7" xfId="1" applyFont="1" applyFill="1" applyBorder="1" applyAlignment="1">
      <alignment horizontal="center"/>
    </xf>
    <xf numFmtId="0" fontId="20" fillId="7" borderId="10" xfId="1" applyFont="1" applyFill="1" applyBorder="1" applyAlignment="1">
      <alignment horizontal="center"/>
    </xf>
    <xf numFmtId="0" fontId="20" fillId="7" borderId="6" xfId="1" applyFont="1" applyFill="1" applyBorder="1" applyAlignment="1">
      <alignment horizontal="center"/>
    </xf>
    <xf numFmtId="0" fontId="21" fillId="7" borderId="0" xfId="0" applyFont="1" applyFill="1" applyAlignment="1">
      <alignment horizontal="center" vertical="center"/>
    </xf>
    <xf numFmtId="0" fontId="4" fillId="2" borderId="3" xfId="0" applyFont="1" applyFill="1" applyBorder="1" applyAlignment="1">
      <alignment vertical="top" wrapText="1"/>
    </xf>
    <xf numFmtId="0" fontId="2" fillId="2" borderId="0" xfId="0" applyFont="1" applyFill="1" applyAlignment="1">
      <alignment vertical="top" wrapText="1"/>
    </xf>
    <xf numFmtId="0" fontId="2" fillId="2" borderId="0" xfId="0" applyFont="1" applyFill="1" applyAlignment="1">
      <alignment vertical="top"/>
    </xf>
    <xf numFmtId="0" fontId="2" fillId="2" borderId="11" xfId="0" applyFont="1" applyFill="1" applyBorder="1" applyAlignment="1">
      <alignment vertical="top" wrapText="1"/>
    </xf>
    <xf numFmtId="0" fontId="7" fillId="2" borderId="3" xfId="0" applyFont="1" applyFill="1" applyBorder="1" applyAlignment="1">
      <alignment horizontal="center" vertical="top" wrapText="1"/>
    </xf>
    <xf numFmtId="0" fontId="5" fillId="2" borderId="3" xfId="0" applyFont="1" applyFill="1" applyBorder="1" applyAlignment="1">
      <alignment vertical="top" wrapText="1"/>
    </xf>
    <xf numFmtId="0" fontId="6" fillId="2" borderId="10" xfId="0" applyFont="1" applyFill="1" applyBorder="1" applyAlignment="1">
      <alignment horizontal="center" vertical="center" wrapText="1"/>
    </xf>
    <xf numFmtId="0" fontId="16" fillId="9" borderId="0" xfId="3" applyFill="1"/>
    <xf numFmtId="0" fontId="0" fillId="8" borderId="0" xfId="0" applyFill="1" applyAlignment="1">
      <alignment horizontal="center" vertical="center" wrapText="1"/>
    </xf>
    <xf numFmtId="0" fontId="6" fillId="3" borderId="0" xfId="0" applyFont="1" applyFill="1" applyAlignment="1">
      <alignment horizontal="center" vertical="center" wrapText="1"/>
    </xf>
    <xf numFmtId="0" fontId="22" fillId="2" borderId="0" xfId="0" applyFont="1" applyFill="1" applyAlignment="1">
      <alignment vertical="center" wrapText="1"/>
    </xf>
    <xf numFmtId="0" fontId="22" fillId="2" borderId="12" xfId="0" applyFont="1" applyFill="1" applyBorder="1" applyAlignment="1">
      <alignment vertical="center" wrapText="1"/>
    </xf>
    <xf numFmtId="0" fontId="22" fillId="2" borderId="4" xfId="0" applyFont="1" applyFill="1" applyBorder="1" applyAlignment="1">
      <alignment horizontal="center" vertical="center" wrapText="1"/>
    </xf>
    <xf numFmtId="0" fontId="22" fillId="2" borderId="13" xfId="0" applyFont="1" applyFill="1" applyBorder="1" applyAlignment="1">
      <alignment vertical="center" wrapText="1"/>
    </xf>
    <xf numFmtId="0" fontId="22" fillId="2" borderId="14" xfId="0" applyFont="1" applyFill="1" applyBorder="1" applyAlignment="1">
      <alignment vertical="center" wrapText="1"/>
    </xf>
    <xf numFmtId="0" fontId="22" fillId="2" borderId="1" xfId="0" applyFont="1" applyFill="1" applyBorder="1" applyAlignment="1">
      <alignment horizontal="center" vertical="center" wrapText="1"/>
    </xf>
    <xf numFmtId="0" fontId="22" fillId="2" borderId="15" xfId="0" applyFont="1" applyFill="1" applyBorder="1" applyAlignment="1">
      <alignment vertical="center" wrapText="1"/>
    </xf>
    <xf numFmtId="0" fontId="12" fillId="2" borderId="1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7" xfId="0" applyFont="1" applyFill="1" applyBorder="1" applyAlignment="1">
      <alignment vertical="center" wrapText="1"/>
    </xf>
    <xf numFmtId="0" fontId="22" fillId="2" borderId="16" xfId="0" applyFont="1" applyFill="1" applyBorder="1" applyAlignment="1">
      <alignment vertical="center" wrapText="1"/>
    </xf>
    <xf numFmtId="0" fontId="0" fillId="9" borderId="0" xfId="0" applyFill="1" applyAlignment="1">
      <alignment horizontal="center" vertical="center" wrapText="1"/>
    </xf>
    <xf numFmtId="0" fontId="12"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2" fillId="7" borderId="3" xfId="0" applyFont="1" applyFill="1" applyBorder="1" applyAlignment="1">
      <alignment horizontal="center" vertical="center" wrapText="1"/>
    </xf>
    <xf numFmtId="0" fontId="20" fillId="7" borderId="0" xfId="1" applyFont="1" applyFill="1" applyBorder="1" applyAlignment="1">
      <alignment horizontal="center" vertical="center" wrapText="1"/>
    </xf>
    <xf numFmtId="0" fontId="20" fillId="7" borderId="7" xfId="1" applyFont="1" applyFill="1" applyBorder="1" applyAlignment="1">
      <alignment horizontal="center" vertical="center" wrapText="1"/>
    </xf>
    <xf numFmtId="0" fontId="20" fillId="7" borderId="10" xfId="1" applyFont="1" applyFill="1" applyBorder="1" applyAlignment="1">
      <alignment horizontal="center" vertical="center" wrapText="1"/>
    </xf>
    <xf numFmtId="0" fontId="20" fillId="7" borderId="6" xfId="1" applyFont="1" applyFill="1" applyBorder="1" applyAlignment="1">
      <alignment horizontal="center" vertical="center" wrapText="1"/>
    </xf>
    <xf numFmtId="0" fontId="0" fillId="6" borderId="0" xfId="0" applyFill="1" applyAlignment="1">
      <alignment horizontal="center" vertical="center"/>
    </xf>
    <xf numFmtId="0" fontId="0" fillId="11" borderId="0" xfId="0" applyFill="1" applyAlignment="1">
      <alignment horizontal="center" vertical="center"/>
    </xf>
    <xf numFmtId="2" fontId="2" fillId="12" borderId="9" xfId="0" applyNumberFormat="1" applyFont="1" applyFill="1" applyBorder="1" applyAlignment="1">
      <alignment horizontal="center" vertical="center" wrapText="1"/>
    </xf>
    <xf numFmtId="2" fontId="2" fillId="13" borderId="9" xfId="0" applyNumberFormat="1" applyFont="1" applyFill="1" applyBorder="1" applyAlignment="1">
      <alignment horizontal="center" vertical="center" wrapText="1"/>
    </xf>
    <xf numFmtId="2" fontId="2" fillId="6" borderId="9"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0" fillId="9" borderId="0" xfId="0" applyFill="1" applyAlignment="1">
      <alignment horizontal="center"/>
    </xf>
    <xf numFmtId="2" fontId="25" fillId="11" borderId="4" xfId="0" applyNumberFormat="1" applyFont="1" applyFill="1" applyBorder="1" applyAlignment="1">
      <alignment horizontal="center" vertical="center" wrapText="1"/>
    </xf>
    <xf numFmtId="0" fontId="26" fillId="7" borderId="0" xfId="0" applyFont="1" applyFill="1" applyAlignment="1">
      <alignment horizontal="center" vertical="center"/>
    </xf>
    <xf numFmtId="0" fontId="28" fillId="9" borderId="0" xfId="0" applyFont="1" applyFill="1" applyAlignment="1">
      <alignment horizontal="center"/>
    </xf>
    <xf numFmtId="0" fontId="0" fillId="10" borderId="0" xfId="0" applyFill="1" applyAlignment="1">
      <alignment horizontal="center" vertical="center" wrapText="1"/>
    </xf>
    <xf numFmtId="0" fontId="0" fillId="6" borderId="0" xfId="0" applyFill="1" applyAlignment="1">
      <alignment horizontal="center" vertical="center" wrapText="1"/>
    </xf>
    <xf numFmtId="0" fontId="28" fillId="9" borderId="0" xfId="0" applyFont="1" applyFill="1" applyAlignment="1">
      <alignment horizontal="left" vertical="center" wrapText="1"/>
    </xf>
    <xf numFmtId="0" fontId="29" fillId="9" borderId="0" xfId="0" applyFont="1" applyFill="1" applyAlignment="1">
      <alignment horizontal="left" vertical="center"/>
    </xf>
    <xf numFmtId="0" fontId="28" fillId="9" borderId="0" xfId="0" applyFont="1" applyFill="1" applyAlignment="1">
      <alignment horizontal="left" vertical="center"/>
    </xf>
    <xf numFmtId="0" fontId="0" fillId="13" borderId="0" xfId="0" applyFill="1" applyAlignment="1">
      <alignment horizontal="center" vertical="center" wrapText="1"/>
    </xf>
    <xf numFmtId="0" fontId="0" fillId="13" borderId="0" xfId="0" applyFill="1" applyAlignment="1">
      <alignment horizontal="center" vertical="center"/>
    </xf>
    <xf numFmtId="0" fontId="0" fillId="10" borderId="0" xfId="0" applyFill="1" applyAlignment="1">
      <alignment horizontal="center" vertical="center"/>
    </xf>
    <xf numFmtId="0" fontId="30" fillId="7" borderId="0" xfId="0" applyFont="1" applyFill="1"/>
    <xf numFmtId="0" fontId="31" fillId="7" borderId="0" xfId="0" applyFont="1" applyFill="1" applyAlignment="1">
      <alignment horizontal="left" vertical="center"/>
    </xf>
    <xf numFmtId="0" fontId="30" fillId="7" borderId="0" xfId="0" applyFont="1" applyFill="1" applyAlignment="1">
      <alignment horizontal="left" vertical="center"/>
    </xf>
    <xf numFmtId="0" fontId="30" fillId="7" borderId="0" xfId="0" applyFont="1" applyFill="1" applyAlignment="1">
      <alignment horizontal="left" vertical="center" wrapText="1"/>
    </xf>
    <xf numFmtId="0" fontId="30" fillId="7" borderId="0" xfId="0" applyFont="1" applyFill="1" applyAlignment="1">
      <alignment horizontal="center"/>
    </xf>
    <xf numFmtId="0" fontId="4" fillId="2" borderId="0" xfId="0" applyFont="1" applyFill="1" applyAlignment="1">
      <alignment vertical="top" wrapText="1"/>
    </xf>
    <xf numFmtId="0" fontId="5" fillId="2" borderId="0" xfId="0" applyFont="1" applyFill="1" applyAlignment="1">
      <alignment vertical="top" wrapText="1"/>
    </xf>
    <xf numFmtId="0" fontId="2" fillId="2" borderId="1" xfId="0" applyFont="1" applyFill="1" applyBorder="1" applyAlignment="1">
      <alignment vertical="top" wrapText="1"/>
    </xf>
    <xf numFmtId="0" fontId="0" fillId="8" borderId="0" xfId="0" applyFill="1" applyAlignment="1" applyProtection="1">
      <alignment horizontal="left" vertical="center" wrapText="1"/>
      <protection locked="0"/>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1" xfId="0" applyFill="1" applyBorder="1" applyAlignment="1">
      <alignment wrapText="1"/>
    </xf>
    <xf numFmtId="0" fontId="12"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12" fillId="2" borderId="1" xfId="0" applyFont="1" applyFill="1" applyBorder="1" applyAlignment="1">
      <alignment vertical="top" wrapText="1"/>
    </xf>
    <xf numFmtId="0" fontId="32" fillId="2" borderId="1" xfId="0" applyFont="1" applyFill="1" applyBorder="1" applyAlignment="1">
      <alignment wrapText="1"/>
    </xf>
    <xf numFmtId="0" fontId="0" fillId="2" borderId="0" xfId="0" applyFill="1"/>
    <xf numFmtId="0" fontId="32" fillId="14" borderId="18" xfId="0" applyFont="1" applyFill="1" applyBorder="1" applyAlignment="1">
      <alignment horizontal="center"/>
    </xf>
    <xf numFmtId="0" fontId="0" fillId="11" borderId="18" xfId="0" applyFill="1" applyBorder="1" applyAlignment="1">
      <alignment horizontal="center" vertical="center"/>
    </xf>
    <xf numFmtId="0" fontId="0" fillId="11" borderId="18" xfId="0" applyFill="1" applyBorder="1" applyAlignment="1">
      <alignment horizontal="left" vertical="center"/>
    </xf>
    <xf numFmtId="0" fontId="0" fillId="6" borderId="18" xfId="0" applyFill="1" applyBorder="1" applyAlignment="1">
      <alignment horizontal="center" vertical="center"/>
    </xf>
    <xf numFmtId="0" fontId="0" fillId="6" borderId="18" xfId="0" applyFill="1" applyBorder="1" applyAlignment="1">
      <alignment horizontal="left" vertical="center"/>
    </xf>
    <xf numFmtId="0" fontId="0" fillId="15" borderId="18" xfId="0" applyFill="1" applyBorder="1" applyAlignment="1">
      <alignment horizontal="center" vertical="center"/>
    </xf>
    <xf numFmtId="0" fontId="0" fillId="15" borderId="18" xfId="0" applyFill="1" applyBorder="1" applyAlignment="1">
      <alignment horizontal="left" vertical="center"/>
    </xf>
    <xf numFmtId="0" fontId="0" fillId="16" borderId="18" xfId="0" applyFill="1" applyBorder="1" applyAlignment="1">
      <alignment horizontal="center" vertical="center"/>
    </xf>
    <xf numFmtId="0" fontId="0" fillId="16" borderId="18" xfId="0" applyFill="1" applyBorder="1" applyAlignment="1">
      <alignment horizontal="left" vertical="center"/>
    </xf>
    <xf numFmtId="0" fontId="14" fillId="12" borderId="18" xfId="0" applyFont="1" applyFill="1" applyBorder="1" applyAlignment="1">
      <alignment horizontal="center" vertical="center"/>
    </xf>
    <xf numFmtId="0" fontId="14" fillId="12" borderId="18" xfId="0" applyFont="1" applyFill="1" applyBorder="1" applyAlignment="1">
      <alignment horizontal="left" vertical="center"/>
    </xf>
    <xf numFmtId="0" fontId="0" fillId="11" borderId="18" xfId="0" applyFill="1" applyBorder="1" applyAlignment="1">
      <alignment horizontal="left" vertical="center" wrapText="1"/>
    </xf>
    <xf numFmtId="0" fontId="0" fillId="15" borderId="18" xfId="0" applyFill="1" applyBorder="1" applyAlignment="1">
      <alignment horizontal="left" vertical="center" wrapText="1"/>
    </xf>
    <xf numFmtId="0" fontId="0" fillId="6" borderId="18" xfId="0" applyFill="1" applyBorder="1" applyAlignment="1">
      <alignment horizontal="left" vertical="center" wrapText="1"/>
    </xf>
    <xf numFmtId="0" fontId="0" fillId="16" borderId="18" xfId="0" applyFill="1" applyBorder="1" applyAlignment="1">
      <alignment horizontal="left" vertical="center" wrapText="1"/>
    </xf>
    <xf numFmtId="0" fontId="14" fillId="12" borderId="18" xfId="0" applyFont="1" applyFill="1" applyBorder="1" applyAlignment="1">
      <alignment horizontal="left" vertical="center" wrapText="1"/>
    </xf>
    <xf numFmtId="0" fontId="0" fillId="16" borderId="0" xfId="0" applyFill="1" applyAlignment="1">
      <alignment horizontal="center" vertical="center"/>
    </xf>
    <xf numFmtId="0" fontId="0" fillId="16" borderId="0" xfId="0" applyFill="1" applyAlignment="1">
      <alignment horizontal="center" vertical="center" wrapText="1"/>
    </xf>
    <xf numFmtId="0" fontId="0" fillId="12" borderId="0" xfId="0" applyFill="1" applyAlignment="1">
      <alignment horizontal="center" vertical="center" wrapText="1"/>
    </xf>
    <xf numFmtId="0" fontId="0" fillId="12" borderId="0" xfId="0" applyFill="1" applyAlignment="1">
      <alignment horizontal="center" vertical="center"/>
    </xf>
    <xf numFmtId="0" fontId="27" fillId="7" borderId="0" xfId="2" applyFont="1" applyFill="1" applyAlignment="1">
      <alignment vertical="center"/>
    </xf>
    <xf numFmtId="0" fontId="0" fillId="8" borderId="0" xfId="0" applyFill="1" applyAlignment="1" applyProtection="1">
      <alignment horizontal="center" vertical="center" wrapText="1"/>
      <protection locked="0"/>
    </xf>
    <xf numFmtId="0" fontId="0" fillId="8" borderId="0" xfId="0" applyFill="1" applyAlignment="1" applyProtection="1">
      <alignment vertical="center" wrapText="1"/>
      <protection locked="0"/>
    </xf>
    <xf numFmtId="0" fontId="28" fillId="9" borderId="0" xfId="0" applyFont="1" applyFill="1" applyAlignment="1">
      <alignment horizontal="center" vertical="center"/>
    </xf>
    <xf numFmtId="0" fontId="28" fillId="9" borderId="0" xfId="0" applyFont="1" applyFill="1" applyAlignment="1">
      <alignment horizontal="center" vertical="center" wrapText="1"/>
    </xf>
    <xf numFmtId="0" fontId="29" fillId="9" borderId="0" xfId="0" applyFont="1" applyFill="1" applyAlignment="1">
      <alignment horizontal="center" vertical="center"/>
    </xf>
    <xf numFmtId="0" fontId="50" fillId="8" borderId="0" xfId="0" applyFont="1" applyFill="1" applyAlignment="1">
      <alignment vertical="center"/>
    </xf>
    <xf numFmtId="0" fontId="29" fillId="8" borderId="0" xfId="0" applyFont="1" applyFill="1" applyAlignment="1">
      <alignment vertical="center"/>
    </xf>
    <xf numFmtId="0" fontId="3" fillId="2" borderId="1" xfId="0" applyFont="1" applyFill="1" applyBorder="1" applyAlignment="1">
      <alignment horizontal="center" vertical="center" wrapText="1"/>
    </xf>
    <xf numFmtId="0" fontId="51" fillId="0" borderId="19" xfId="0" applyFont="1" applyBorder="1" applyAlignment="1">
      <alignment horizontal="center" vertical="center" wrapText="1"/>
    </xf>
    <xf numFmtId="0" fontId="51" fillId="0" borderId="20" xfId="0" applyFont="1" applyBorder="1" applyAlignment="1">
      <alignment horizontal="center" vertical="center" wrapText="1"/>
    </xf>
    <xf numFmtId="0" fontId="56" fillId="0" borderId="0" xfId="0" applyFont="1"/>
    <xf numFmtId="0" fontId="60" fillId="2" borderId="1" xfId="0" applyFont="1" applyFill="1" applyBorder="1" applyAlignment="1">
      <alignment horizontal="center" vertical="center" wrapText="1"/>
    </xf>
    <xf numFmtId="0" fontId="0" fillId="2" borderId="1" xfId="0" applyFill="1" applyBorder="1" applyAlignment="1">
      <alignment horizontal="left" vertical="center"/>
    </xf>
    <xf numFmtId="0" fontId="0" fillId="2" borderId="1" xfId="0" applyFill="1" applyBorder="1" applyAlignment="1">
      <alignment vertical="center"/>
    </xf>
    <xf numFmtId="49" fontId="0" fillId="8" borderId="0" xfId="0" applyNumberFormat="1" applyFill="1" applyAlignment="1">
      <alignment vertical="center" wrapText="1"/>
    </xf>
    <xf numFmtId="0" fontId="14" fillId="2" borderId="0" xfId="0" applyFont="1" applyFill="1"/>
    <xf numFmtId="0" fontId="17" fillId="2" borderId="0" xfId="0" applyFont="1"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wrapText="1"/>
    </xf>
    <xf numFmtId="0" fontId="17" fillId="2" borderId="23" xfId="0" applyFont="1" applyFill="1" applyBorder="1" applyAlignment="1">
      <alignment horizontal="center" vertical="center"/>
    </xf>
    <xf numFmtId="49" fontId="0" fillId="2" borderId="23" xfId="0" applyNumberFormat="1" applyFill="1" applyBorder="1" applyAlignment="1">
      <alignment vertical="center" wrapText="1"/>
    </xf>
    <xf numFmtId="0" fontId="0" fillId="2" borderId="23" xfId="0" applyFill="1" applyBorder="1" applyAlignment="1" applyProtection="1">
      <alignment horizontal="center" vertical="center" wrapText="1"/>
      <protection locked="0"/>
    </xf>
    <xf numFmtId="0" fontId="32" fillId="2" borderId="26" xfId="0" applyFont="1" applyFill="1" applyBorder="1" applyAlignment="1" applyProtection="1">
      <alignment horizontal="center" vertical="center" wrapText="1"/>
      <protection locked="0"/>
    </xf>
    <xf numFmtId="0" fontId="0" fillId="2" borderId="0" xfId="0" applyFill="1" applyAlignment="1">
      <alignment horizontal="center" vertical="center"/>
    </xf>
    <xf numFmtId="0" fontId="32" fillId="2" borderId="0" xfId="0" applyFont="1" applyFill="1"/>
    <xf numFmtId="0" fontId="20" fillId="17" borderId="34" xfId="1" applyFont="1" applyFill="1" applyBorder="1" applyAlignment="1">
      <alignment horizontal="center" vertical="center" wrapText="1"/>
    </xf>
    <xf numFmtId="0" fontId="32" fillId="2" borderId="26" xfId="0" applyFont="1" applyFill="1" applyBorder="1"/>
    <xf numFmtId="0" fontId="20" fillId="17" borderId="35" xfId="1" applyFont="1" applyFill="1" applyBorder="1" applyAlignment="1">
      <alignment horizontal="center" vertical="center" wrapText="1"/>
    </xf>
    <xf numFmtId="0" fontId="20" fillId="17" borderId="36" xfId="1" applyFont="1" applyFill="1" applyBorder="1" applyAlignment="1">
      <alignment horizontal="center" vertical="center" wrapText="1"/>
    </xf>
    <xf numFmtId="0" fontId="0" fillId="17" borderId="26" xfId="0" applyFill="1" applyBorder="1"/>
    <xf numFmtId="0" fontId="21" fillId="17" borderId="33" xfId="0" applyFont="1" applyFill="1" applyBorder="1" applyAlignment="1">
      <alignment horizontal="center" vertical="center"/>
    </xf>
    <xf numFmtId="0" fontId="0" fillId="2" borderId="23" xfId="0" applyFill="1" applyBorder="1" applyAlignment="1">
      <alignment horizontal="center" vertical="center"/>
    </xf>
    <xf numFmtId="0" fontId="20" fillId="17" borderId="37" xfId="1" applyFont="1" applyFill="1" applyBorder="1" applyAlignment="1">
      <alignment horizontal="center" vertical="center" wrapText="1"/>
    </xf>
    <xf numFmtId="0" fontId="20" fillId="17" borderId="38" xfId="1" applyFont="1" applyFill="1" applyBorder="1" applyAlignment="1">
      <alignment horizontal="center" vertical="center" wrapText="1"/>
    </xf>
    <xf numFmtId="0" fontId="32" fillId="2" borderId="30" xfId="0" applyFont="1" applyFill="1" applyBorder="1" applyAlignment="1" applyProtection="1">
      <alignment horizontal="center" vertical="center" wrapText="1"/>
      <protection locked="0"/>
    </xf>
    <xf numFmtId="0" fontId="62" fillId="17" borderId="40" xfId="1" applyFont="1" applyFill="1" applyBorder="1" applyAlignment="1">
      <alignment horizontal="center" vertical="center" wrapText="1"/>
    </xf>
    <xf numFmtId="0" fontId="30" fillId="2" borderId="0" xfId="0" applyFont="1" applyFill="1"/>
    <xf numFmtId="0" fontId="31" fillId="2" borderId="0" xfId="0" applyFont="1" applyFill="1" applyAlignment="1">
      <alignment horizontal="left" vertical="center"/>
    </xf>
    <xf numFmtId="0" fontId="30" fillId="2" borderId="0" xfId="0" applyFont="1" applyFill="1" applyAlignment="1">
      <alignment horizontal="left" vertical="center"/>
    </xf>
    <xf numFmtId="0" fontId="30" fillId="2" borderId="0" xfId="0" applyFont="1" applyFill="1" applyAlignment="1">
      <alignment horizontal="left" vertical="center" wrapText="1"/>
    </xf>
    <xf numFmtId="0" fontId="30" fillId="2" borderId="0" xfId="0" applyFont="1" applyFill="1" applyAlignment="1">
      <alignment horizontal="center"/>
    </xf>
    <xf numFmtId="0" fontId="33" fillId="2" borderId="1" xfId="0" applyFont="1" applyFill="1" applyBorder="1" applyAlignment="1">
      <alignment horizontal="center" vertical="top" wrapText="1"/>
    </xf>
    <xf numFmtId="0" fontId="65" fillId="2" borderId="1" xfId="0" applyFont="1" applyFill="1" applyBorder="1" applyAlignment="1">
      <alignment vertical="center" wrapText="1"/>
    </xf>
    <xf numFmtId="0" fontId="2" fillId="2" borderId="2" xfId="0" applyFont="1" applyFill="1" applyBorder="1" applyAlignment="1">
      <alignment horizontal="justify" vertical="center" wrapText="1"/>
    </xf>
    <xf numFmtId="0" fontId="2"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66" fillId="2" borderId="1" xfId="0" applyFont="1" applyFill="1" applyBorder="1" applyAlignment="1">
      <alignment vertical="center" wrapText="1"/>
    </xf>
    <xf numFmtId="0" fontId="52" fillId="2" borderId="1" xfId="0" applyFont="1" applyFill="1" applyBorder="1" applyAlignment="1">
      <alignment vertical="center" wrapText="1"/>
    </xf>
    <xf numFmtId="0" fontId="65" fillId="0" borderId="1" xfId="0" applyFont="1" applyBorder="1" applyAlignment="1">
      <alignment vertical="center" wrapText="1"/>
    </xf>
    <xf numFmtId="0" fontId="11" fillId="2" borderId="2" xfId="0" applyFont="1" applyFill="1" applyBorder="1" applyAlignment="1">
      <alignment horizontal="center" vertical="top" wrapText="1"/>
    </xf>
    <xf numFmtId="0" fontId="10" fillId="2" borderId="2" xfId="0" applyFont="1" applyFill="1" applyBorder="1" applyAlignment="1">
      <alignment horizontal="center" vertical="top" wrapText="1"/>
    </xf>
    <xf numFmtId="0" fontId="67" fillId="2" borderId="1" xfId="0" applyFont="1" applyFill="1" applyBorder="1" applyAlignment="1">
      <alignment vertical="center" wrapText="1"/>
    </xf>
    <xf numFmtId="0" fontId="65" fillId="2" borderId="0" xfId="0" applyFont="1" applyFill="1" applyAlignment="1">
      <alignment wrapText="1"/>
    </xf>
    <xf numFmtId="0" fontId="65" fillId="2" borderId="1" xfId="0" applyFont="1" applyFill="1" applyBorder="1" applyAlignment="1">
      <alignment wrapText="1"/>
    </xf>
    <xf numFmtId="0" fontId="52" fillId="2" borderId="14" xfId="0" applyFont="1" applyFill="1" applyBorder="1" applyAlignment="1">
      <alignment vertical="center" wrapText="1"/>
    </xf>
    <xf numFmtId="0" fontId="0" fillId="6" borderId="0" xfId="0" applyFill="1" applyAlignment="1">
      <alignment wrapText="1"/>
    </xf>
    <xf numFmtId="0" fontId="68" fillId="0" borderId="0" xfId="0" applyFont="1"/>
    <xf numFmtId="0" fontId="68" fillId="0" borderId="0" xfId="0" applyFont="1" applyAlignment="1">
      <alignment wrapText="1"/>
    </xf>
    <xf numFmtId="0" fontId="68" fillId="0" borderId="1" xfId="0" applyFont="1" applyBorder="1"/>
    <xf numFmtId="0" fontId="52" fillId="0" borderId="22" xfId="0" applyFont="1" applyBorder="1" applyAlignment="1">
      <alignment horizontal="left" vertical="center" wrapText="1"/>
    </xf>
    <xf numFmtId="0" fontId="6" fillId="17" borderId="39" xfId="1" applyFont="1" applyFill="1" applyBorder="1" applyAlignment="1">
      <alignment horizontal="center" vertical="center" wrapText="1"/>
    </xf>
    <xf numFmtId="0" fontId="70" fillId="17" borderId="39" xfId="1" applyFont="1" applyFill="1" applyBorder="1" applyAlignment="1">
      <alignment horizontal="center" vertical="center" wrapText="1"/>
    </xf>
    <xf numFmtId="0" fontId="62" fillId="17" borderId="46" xfId="1" applyFont="1" applyFill="1" applyBorder="1" applyAlignment="1">
      <alignment horizontal="center" vertical="center" wrapText="1"/>
    </xf>
    <xf numFmtId="0" fontId="62" fillId="17" borderId="47" xfId="1" applyFont="1" applyFill="1" applyBorder="1" applyAlignment="1">
      <alignment horizontal="center" vertical="center" wrapText="1"/>
    </xf>
    <xf numFmtId="0" fontId="65" fillId="2" borderId="0" xfId="0" applyFont="1" applyFill="1" applyAlignment="1">
      <alignment horizontal="left" vertical="center" wrapText="1"/>
    </xf>
    <xf numFmtId="0" fontId="65" fillId="2" borderId="0" xfId="0" applyFont="1" applyFill="1" applyAlignment="1">
      <alignment horizontal="left" wrapText="1"/>
    </xf>
    <xf numFmtId="0" fontId="0" fillId="2" borderId="0" xfId="0" applyFill="1" applyAlignment="1" applyProtection="1">
      <alignment vertical="center" wrapText="1"/>
      <protection locked="0"/>
    </xf>
    <xf numFmtId="0" fontId="20" fillId="2" borderId="0" xfId="1" applyFont="1" applyFill="1" applyBorder="1" applyAlignment="1">
      <alignment horizontal="center" vertical="center" wrapText="1"/>
    </xf>
    <xf numFmtId="0" fontId="71" fillId="17" borderId="40" xfId="1" applyFont="1" applyFill="1" applyBorder="1" applyAlignment="1">
      <alignment horizontal="center" vertical="center" wrapText="1"/>
    </xf>
    <xf numFmtId="0" fontId="0" fillId="2" borderId="27"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17" fontId="0" fillId="2" borderId="23" xfId="0" applyNumberFormat="1" applyFill="1" applyBorder="1" applyProtection="1">
      <protection locked="0"/>
    </xf>
    <xf numFmtId="17" fontId="0" fillId="2" borderId="0" xfId="0" applyNumberFormat="1" applyFill="1" applyProtection="1">
      <protection locked="0"/>
    </xf>
    <xf numFmtId="49" fontId="32" fillId="2" borderId="0" xfId="0" applyNumberFormat="1" applyFont="1" applyFill="1" applyAlignment="1">
      <alignment horizontal="center" vertical="center" wrapText="1"/>
    </xf>
    <xf numFmtId="0" fontId="74" fillId="2" borderId="0" xfId="0" applyFont="1" applyFill="1" applyAlignment="1">
      <alignment horizontal="center"/>
    </xf>
    <xf numFmtId="0" fontId="22" fillId="2" borderId="55" xfId="0" applyFont="1" applyFill="1" applyBorder="1" applyAlignment="1">
      <alignment vertical="center" wrapText="1"/>
    </xf>
    <xf numFmtId="17" fontId="0" fillId="2" borderId="23" xfId="0" applyNumberFormat="1" applyFill="1" applyBorder="1" applyAlignment="1" applyProtection="1">
      <alignment horizontal="center" vertical="center"/>
      <protection locked="0"/>
    </xf>
    <xf numFmtId="1" fontId="0" fillId="2" borderId="0" xfId="0" applyNumberFormat="1" applyFill="1"/>
    <xf numFmtId="0" fontId="0" fillId="18" borderId="0" xfId="0" applyFill="1"/>
    <xf numFmtId="0" fontId="63" fillId="18" borderId="0" xfId="0" applyFont="1" applyFill="1" applyAlignment="1">
      <alignment horizontal="center" vertical="center"/>
    </xf>
    <xf numFmtId="0" fontId="63" fillId="18" borderId="0" xfId="0" applyFont="1" applyFill="1" applyAlignment="1">
      <alignment horizontal="center" vertical="center" wrapText="1"/>
    </xf>
    <xf numFmtId="0" fontId="21" fillId="18" borderId="0" xfId="0" applyFont="1" applyFill="1" applyAlignment="1">
      <alignment horizontal="center" vertical="center"/>
    </xf>
    <xf numFmtId="49" fontId="34" fillId="2" borderId="0" xfId="0" applyNumberFormat="1" applyFont="1" applyFill="1" applyAlignment="1">
      <alignment horizontal="center" vertical="center" wrapText="1"/>
    </xf>
    <xf numFmtId="17" fontId="0" fillId="2" borderId="23" xfId="0" applyNumberFormat="1" applyFill="1" applyBorder="1" applyAlignment="1" applyProtection="1">
      <alignment horizontal="center" vertical="center" wrapText="1"/>
      <protection locked="0"/>
    </xf>
    <xf numFmtId="0" fontId="75" fillId="2" borderId="0" xfId="0" applyFont="1" applyFill="1" applyAlignment="1">
      <alignment horizontal="center"/>
    </xf>
    <xf numFmtId="0" fontId="75" fillId="2" borderId="0" xfId="0" applyFont="1" applyFill="1"/>
    <xf numFmtId="49" fontId="76" fillId="2" borderId="24" xfId="0" applyNumberFormat="1" applyFont="1" applyFill="1" applyBorder="1" applyAlignment="1">
      <alignment horizontal="center" vertical="center" wrapText="1"/>
    </xf>
    <xf numFmtId="49" fontId="79" fillId="2" borderId="0" xfId="0" applyNumberFormat="1" applyFont="1" applyFill="1" applyAlignment="1">
      <alignment horizontal="left" vertical="center" wrapText="1" indent="3"/>
    </xf>
    <xf numFmtId="49" fontId="79" fillId="2" borderId="0" xfId="0" applyNumberFormat="1" applyFont="1" applyFill="1" applyAlignment="1">
      <alignment horizontal="left" wrapText="1" indent="3"/>
    </xf>
    <xf numFmtId="49" fontId="79" fillId="2" borderId="0" xfId="0" applyNumberFormat="1" applyFont="1" applyFill="1" applyAlignment="1">
      <alignment wrapText="1"/>
    </xf>
    <xf numFmtId="49" fontId="81" fillId="2" borderId="0" xfId="0" applyNumberFormat="1" applyFont="1" applyFill="1" applyAlignment="1">
      <alignment wrapText="1"/>
    </xf>
    <xf numFmtId="0" fontId="81" fillId="2" borderId="0" xfId="0" applyFont="1" applyFill="1" applyAlignment="1">
      <alignment horizontal="center" wrapText="1"/>
    </xf>
    <xf numFmtId="0" fontId="82" fillId="2" borderId="0" xfId="0" applyFont="1" applyFill="1"/>
    <xf numFmtId="0" fontId="81" fillId="2" borderId="0" xfId="0" applyFont="1" applyFill="1" applyAlignment="1">
      <alignment wrapText="1"/>
    </xf>
    <xf numFmtId="49" fontId="59" fillId="2" borderId="23" xfId="0" applyNumberFormat="1" applyFont="1" applyFill="1" applyBorder="1" applyAlignment="1" applyProtection="1">
      <alignment vertical="center" wrapText="1"/>
      <protection locked="0"/>
    </xf>
    <xf numFmtId="0" fontId="54" fillId="0" borderId="0" xfId="0" applyFont="1" applyAlignment="1">
      <alignment horizontal="left" vertical="center" wrapText="1"/>
    </xf>
    <xf numFmtId="0" fontId="20" fillId="2" borderId="25" xfId="1" applyFont="1" applyFill="1" applyBorder="1" applyAlignment="1">
      <alignment horizontal="center" vertical="center" wrapText="1"/>
    </xf>
    <xf numFmtId="0" fontId="52" fillId="2" borderId="21" xfId="0" applyFont="1" applyFill="1" applyBorder="1" applyAlignment="1">
      <alignment vertical="center" wrapText="1"/>
    </xf>
    <xf numFmtId="0" fontId="52" fillId="2" borderId="22" xfId="0" applyFont="1" applyFill="1" applyBorder="1" applyAlignment="1">
      <alignment horizontal="center" vertical="center" wrapText="1"/>
    </xf>
    <xf numFmtId="0" fontId="51" fillId="0" borderId="0" xfId="0" applyFont="1" applyAlignment="1">
      <alignment horizontal="center" vertical="center" wrapText="1"/>
    </xf>
    <xf numFmtId="0" fontId="52" fillId="2" borderId="0" xfId="0" applyFont="1" applyFill="1" applyAlignment="1">
      <alignment horizontal="center" vertical="center" wrapText="1"/>
    </xf>
    <xf numFmtId="0" fontId="54" fillId="0" borderId="0" xfId="0" applyFont="1" applyAlignment="1">
      <alignment horizontal="center" vertical="center" wrapText="1"/>
    </xf>
    <xf numFmtId="0" fontId="59" fillId="0" borderId="32" xfId="0" applyFont="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52" fillId="2" borderId="22" xfId="0" applyFont="1" applyFill="1" applyBorder="1" applyAlignment="1">
      <alignment vertical="center" wrapText="1"/>
    </xf>
    <xf numFmtId="0" fontId="54" fillId="0" borderId="1" xfId="0" applyFont="1" applyBorder="1" applyAlignment="1">
      <alignment horizontal="left" vertical="center" wrapText="1"/>
    </xf>
    <xf numFmtId="1" fontId="59" fillId="2" borderId="32" xfId="0" applyNumberFormat="1" applyFont="1" applyFill="1" applyBorder="1" applyAlignment="1">
      <alignment horizontal="center" vertical="center"/>
    </xf>
    <xf numFmtId="0" fontId="83" fillId="0" borderId="15" xfId="0" applyFont="1" applyBorder="1" applyAlignment="1">
      <alignment horizontal="left" vertical="center" wrapText="1"/>
    </xf>
    <xf numFmtId="1" fontId="20" fillId="2" borderId="25" xfId="1" applyNumberFormat="1" applyFont="1" applyFill="1" applyBorder="1" applyAlignment="1">
      <alignment horizontal="center" vertical="center" wrapText="1"/>
    </xf>
    <xf numFmtId="1" fontId="71" fillId="17" borderId="49" xfId="1" applyNumberFormat="1" applyFont="1" applyFill="1" applyBorder="1" applyAlignment="1">
      <alignment horizontal="center" vertical="center" wrapText="1"/>
    </xf>
    <xf numFmtId="1" fontId="59" fillId="0" borderId="23" xfId="0" applyNumberFormat="1" applyFont="1" applyBorder="1" applyAlignment="1">
      <alignment horizontal="center" vertical="center"/>
    </xf>
    <xf numFmtId="1" fontId="0" fillId="2" borderId="0" xfId="0" applyNumberFormat="1" applyFill="1" applyAlignment="1">
      <alignment horizontal="center" vertical="center" wrapText="1"/>
    </xf>
    <xf numFmtId="49" fontId="59" fillId="2" borderId="23" xfId="0" applyNumberFormat="1" applyFont="1" applyFill="1" applyBorder="1" applyAlignment="1" applyProtection="1">
      <alignment horizontal="center" vertical="center" wrapText="1"/>
      <protection locked="0"/>
    </xf>
    <xf numFmtId="1" fontId="0" fillId="2" borderId="23" xfId="0" applyNumberFormat="1" applyFill="1" applyBorder="1" applyAlignment="1">
      <alignment horizontal="center" vertical="center"/>
    </xf>
    <xf numFmtId="1" fontId="0" fillId="2" borderId="0" xfId="0" applyNumberFormat="1" applyFill="1" applyAlignment="1">
      <alignment horizontal="center" vertical="center"/>
    </xf>
    <xf numFmtId="17" fontId="0" fillId="2" borderId="23" xfId="0" applyNumberFormat="1" applyFill="1" applyBorder="1" applyAlignment="1" applyProtection="1">
      <alignment horizontal="left" vertical="center" wrapText="1"/>
      <protection locked="0"/>
    </xf>
    <xf numFmtId="49" fontId="40" fillId="2" borderId="0" xfId="0" applyNumberFormat="1" applyFont="1" applyFill="1" applyAlignment="1">
      <alignment horizontal="left" vertical="center" wrapText="1"/>
    </xf>
    <xf numFmtId="0" fontId="49" fillId="2" borderId="0" xfId="0" applyFont="1" applyFill="1" applyAlignment="1">
      <alignment horizontal="left" vertical="center" wrapText="1"/>
    </xf>
    <xf numFmtId="0" fontId="59" fillId="2" borderId="0" xfId="0" applyFont="1" applyFill="1"/>
    <xf numFmtId="0" fontId="40" fillId="2" borderId="0" xfId="0" applyFont="1" applyFill="1" applyAlignment="1">
      <alignment horizontal="left"/>
    </xf>
    <xf numFmtId="0" fontId="84" fillId="2" borderId="0" xfId="0" applyFont="1" applyFill="1" applyAlignment="1">
      <alignment horizontal="left" vertical="center" wrapText="1"/>
    </xf>
    <xf numFmtId="49" fontId="59" fillId="2" borderId="0" xfId="0" applyNumberFormat="1" applyFont="1" applyFill="1" applyAlignment="1" applyProtection="1">
      <alignment horizontal="left" wrapText="1" indent="3"/>
      <protection locked="0"/>
    </xf>
    <xf numFmtId="0" fontId="0" fillId="2" borderId="64" xfId="0" applyFill="1" applyBorder="1"/>
    <xf numFmtId="0" fontId="0" fillId="2" borderId="65" xfId="0" applyFill="1" applyBorder="1"/>
    <xf numFmtId="0" fontId="78" fillId="17" borderId="23" xfId="0" applyFont="1" applyFill="1" applyBorder="1" applyAlignment="1">
      <alignment horizontal="left" vertical="center" wrapText="1"/>
    </xf>
    <xf numFmtId="0" fontId="80" fillId="17" borderId="23" xfId="0" applyFont="1" applyFill="1" applyBorder="1" applyAlignment="1">
      <alignment horizontal="left" vertical="center" wrapText="1"/>
    </xf>
    <xf numFmtId="0" fontId="77" fillId="17" borderId="68" xfId="0" applyFont="1" applyFill="1" applyBorder="1" applyAlignment="1">
      <alignment horizontal="left" vertical="center"/>
    </xf>
    <xf numFmtId="0" fontId="78" fillId="17" borderId="32" xfId="0" applyFont="1" applyFill="1" applyBorder="1" applyAlignment="1">
      <alignment horizontal="left" vertical="center" wrapText="1"/>
    </xf>
    <xf numFmtId="49" fontId="59" fillId="2" borderId="32" xfId="0" applyNumberFormat="1" applyFont="1" applyFill="1" applyBorder="1" applyAlignment="1" applyProtection="1">
      <alignment vertical="center" wrapText="1"/>
      <protection locked="0"/>
    </xf>
    <xf numFmtId="0" fontId="34" fillId="17" borderId="70" xfId="0" applyFont="1" applyFill="1" applyBorder="1" applyAlignment="1" applyProtection="1">
      <alignment horizontal="center" vertical="center" wrapText="1"/>
      <protection locked="0"/>
    </xf>
    <xf numFmtId="0" fontId="32" fillId="2" borderId="72" xfId="0" applyFont="1" applyFill="1" applyBorder="1" applyAlignment="1" applyProtection="1">
      <alignment horizontal="center" vertical="center" wrapText="1"/>
      <protection locked="0"/>
    </xf>
    <xf numFmtId="0" fontId="0" fillId="2" borderId="73" xfId="0" applyFill="1" applyBorder="1" applyAlignment="1">
      <alignment horizontal="center" vertical="center" wrapText="1"/>
    </xf>
    <xf numFmtId="1" fontId="59" fillId="0" borderId="26" xfId="0" applyNumberFormat="1" applyFont="1" applyBorder="1" applyAlignment="1">
      <alignment horizontal="center" vertical="center"/>
    </xf>
    <xf numFmtId="0" fontId="0" fillId="2" borderId="73" xfId="0" applyFill="1" applyBorder="1"/>
    <xf numFmtId="0" fontId="0" fillId="2" borderId="87" xfId="0" applyFill="1" applyBorder="1" applyAlignment="1">
      <alignment horizontal="center" vertical="center" wrapText="1"/>
    </xf>
    <xf numFmtId="1" fontId="59" fillId="2" borderId="76" xfId="0" applyNumberFormat="1" applyFont="1" applyFill="1" applyBorder="1" applyAlignment="1">
      <alignment horizontal="center" vertical="center"/>
    </xf>
    <xf numFmtId="1" fontId="59" fillId="2" borderId="71" xfId="0" applyNumberFormat="1" applyFont="1" applyFill="1" applyBorder="1" applyAlignment="1">
      <alignment horizontal="center" vertical="center"/>
    </xf>
    <xf numFmtId="0" fontId="0" fillId="2" borderId="88" xfId="0" applyFill="1" applyBorder="1" applyAlignment="1">
      <alignment horizontal="center" vertical="center" wrapText="1"/>
    </xf>
    <xf numFmtId="0" fontId="65" fillId="2" borderId="88" xfId="0" applyFont="1" applyFill="1" applyBorder="1" applyAlignment="1">
      <alignment horizontal="left" wrapText="1"/>
    </xf>
    <xf numFmtId="0" fontId="0" fillId="2" borderId="89" xfId="0" applyFill="1" applyBorder="1" applyAlignment="1">
      <alignment horizontal="center" vertical="center" wrapText="1"/>
    </xf>
    <xf numFmtId="0" fontId="65" fillId="2" borderId="88" xfId="0" applyFont="1" applyFill="1" applyBorder="1" applyAlignment="1">
      <alignment horizontal="left" vertical="center" wrapText="1"/>
    </xf>
    <xf numFmtId="0" fontId="22" fillId="2" borderId="0" xfId="0" applyFont="1" applyFill="1"/>
    <xf numFmtId="49" fontId="59" fillId="2" borderId="0" xfId="0" applyNumberFormat="1" applyFont="1" applyFill="1" applyAlignment="1" applyProtection="1">
      <alignment vertical="center" wrapText="1"/>
      <protection locked="0"/>
    </xf>
    <xf numFmtId="0" fontId="78" fillId="0" borderId="0" xfId="0" applyFont="1" applyAlignment="1">
      <alignment horizontal="left" vertical="center" wrapText="1"/>
    </xf>
    <xf numFmtId="0" fontId="15" fillId="2" borderId="0" xfId="0" applyFont="1" applyFill="1"/>
    <xf numFmtId="0" fontId="88" fillId="0" borderId="0" xfId="0" applyFont="1" applyAlignment="1">
      <alignment vertical="center" wrapText="1"/>
    </xf>
    <xf numFmtId="0" fontId="88" fillId="0" borderId="22" xfId="0" applyFont="1" applyBorder="1" applyAlignment="1">
      <alignment vertical="center" wrapText="1"/>
    </xf>
    <xf numFmtId="0" fontId="89" fillId="0" borderId="22" xfId="0" applyFont="1" applyBorder="1" applyAlignment="1">
      <alignment vertical="center" wrapText="1"/>
    </xf>
    <xf numFmtId="0" fontId="89" fillId="0" borderId="21" xfId="0" applyFont="1" applyBorder="1" applyAlignment="1">
      <alignment vertical="center" wrapText="1"/>
    </xf>
    <xf numFmtId="0" fontId="88" fillId="0" borderId="94" xfId="0" applyFont="1" applyBorder="1" applyAlignment="1">
      <alignment vertical="center" wrapText="1"/>
    </xf>
    <xf numFmtId="0" fontId="89" fillId="19" borderId="90" xfId="0" applyFont="1" applyFill="1" applyBorder="1" applyAlignment="1">
      <alignment vertical="center" wrapText="1"/>
    </xf>
    <xf numFmtId="0" fontId="88" fillId="0" borderId="95" xfId="0" applyFont="1" applyBorder="1" applyAlignment="1">
      <alignment vertical="center" wrapText="1"/>
    </xf>
    <xf numFmtId="0" fontId="87" fillId="20" borderId="21" xfId="0" applyFont="1" applyFill="1" applyBorder="1" applyAlignment="1">
      <alignment horizontal="center" vertical="center" wrapText="1"/>
    </xf>
    <xf numFmtId="0" fontId="87" fillId="21" borderId="22" xfId="0" applyFont="1" applyFill="1" applyBorder="1" applyAlignment="1">
      <alignment horizontal="center" vertical="center" wrapText="1"/>
    </xf>
    <xf numFmtId="0" fontId="87" fillId="20" borderId="22" xfId="0" applyFont="1" applyFill="1" applyBorder="1" applyAlignment="1">
      <alignment horizontal="center" vertical="center" wrapText="1"/>
    </xf>
    <xf numFmtId="0" fontId="89" fillId="19" borderId="0" xfId="0" applyFont="1" applyFill="1" applyAlignment="1">
      <alignment vertical="center" wrapText="1"/>
    </xf>
    <xf numFmtId="0" fontId="89" fillId="0" borderId="19" xfId="0" applyFont="1" applyBorder="1" applyAlignment="1">
      <alignment vertical="center" wrapText="1"/>
    </xf>
    <xf numFmtId="0" fontId="2" fillId="19" borderId="0" xfId="0" applyFont="1" applyFill="1" applyAlignment="1">
      <alignment vertical="center"/>
    </xf>
    <xf numFmtId="0" fontId="90" fillId="19" borderId="0" xfId="0" applyFont="1" applyFill="1" applyAlignment="1">
      <alignment vertical="center" wrapText="1"/>
    </xf>
    <xf numFmtId="0" fontId="0" fillId="0" borderId="27" xfId="0" applyBorder="1" applyAlignment="1" applyProtection="1">
      <alignment horizontal="left" vertical="center" wrapText="1"/>
      <protection locked="0"/>
    </xf>
    <xf numFmtId="0" fontId="72" fillId="2" borderId="51" xfId="0" applyFont="1" applyFill="1" applyBorder="1" applyAlignment="1">
      <alignment horizontal="center" vertical="center" wrapText="1"/>
    </xf>
    <xf numFmtId="49" fontId="59" fillId="2" borderId="26" xfId="0" applyNumberFormat="1" applyFont="1" applyFill="1" applyBorder="1" applyAlignment="1" applyProtection="1">
      <alignment horizontal="left" vertical="center" wrapText="1"/>
      <protection locked="0"/>
    </xf>
    <xf numFmtId="49" fontId="76" fillId="2" borderId="99" xfId="0" applyNumberFormat="1" applyFont="1" applyFill="1" applyBorder="1" applyAlignment="1">
      <alignment horizontal="center" vertical="center" wrapText="1"/>
    </xf>
    <xf numFmtId="0" fontId="0" fillId="2" borderId="56" xfId="0" applyFill="1" applyBorder="1" applyAlignment="1">
      <alignment horizontal="center" vertical="center"/>
    </xf>
    <xf numFmtId="0" fontId="91" fillId="2" borderId="66" xfId="0" applyFont="1" applyFill="1" applyBorder="1" applyAlignment="1">
      <alignment vertical="center" wrapText="1"/>
    </xf>
    <xf numFmtId="0" fontId="73" fillId="2" borderId="0" xfId="0" applyFont="1" applyFill="1" applyAlignment="1">
      <alignment horizontal="center" vertical="center"/>
    </xf>
    <xf numFmtId="0" fontId="8" fillId="2" borderId="50" xfId="0" applyFont="1" applyFill="1" applyBorder="1" applyAlignment="1">
      <alignment horizontal="left" vertical="center" wrapText="1"/>
    </xf>
    <xf numFmtId="0" fontId="40" fillId="17" borderId="68" xfId="0" applyFont="1" applyFill="1" applyBorder="1" applyAlignment="1" applyProtection="1">
      <alignment horizontal="center" vertical="center" wrapText="1"/>
      <protection locked="0"/>
    </xf>
    <xf numFmtId="0" fontId="72" fillId="2" borderId="103" xfId="0" applyFont="1" applyFill="1" applyBorder="1" applyAlignment="1">
      <alignment horizontal="center" vertical="center" wrapText="1"/>
    </xf>
    <xf numFmtId="0" fontId="0" fillId="2" borderId="23" xfId="0" applyFill="1" applyBorder="1" applyAlignment="1">
      <alignment vertical="center" wrapText="1"/>
    </xf>
    <xf numFmtId="0" fontId="73" fillId="2" borderId="0" xfId="0" applyFont="1" applyFill="1" applyAlignment="1">
      <alignment horizontal="center"/>
    </xf>
    <xf numFmtId="0" fontId="22" fillId="2" borderId="0" xfId="0" applyFont="1" applyFill="1" applyAlignment="1">
      <alignment horizontal="center"/>
    </xf>
    <xf numFmtId="49" fontId="84" fillId="2" borderId="0" xfId="0" applyNumberFormat="1" applyFont="1" applyFill="1" applyAlignment="1">
      <alignment horizontal="center" vertical="center"/>
    </xf>
    <xf numFmtId="0" fontId="14" fillId="2" borderId="50" xfId="0" applyFont="1" applyFill="1" applyBorder="1" applyAlignment="1">
      <alignment horizontal="left" vertical="center" wrapText="1"/>
    </xf>
    <xf numFmtId="0" fontId="14" fillId="2" borderId="50" xfId="0" applyFont="1" applyFill="1" applyBorder="1" applyAlignment="1">
      <alignment horizontal="center" vertical="center" wrapText="1"/>
    </xf>
    <xf numFmtId="17" fontId="14" fillId="2" borderId="50" xfId="0" applyNumberFormat="1" applyFont="1" applyFill="1" applyBorder="1" applyAlignment="1">
      <alignment horizontal="center" vertical="center" wrapText="1"/>
    </xf>
    <xf numFmtId="49" fontId="59" fillId="0" borderId="23" xfId="0" applyNumberFormat="1" applyFont="1" applyBorder="1" applyAlignment="1" applyProtection="1">
      <alignment vertical="center" wrapText="1"/>
      <protection locked="0"/>
    </xf>
    <xf numFmtId="49" fontId="15" fillId="2" borderId="0" xfId="0" applyNumberFormat="1" applyFont="1" applyFill="1" applyAlignment="1">
      <alignment horizontal="left" vertical="center" wrapText="1"/>
    </xf>
    <xf numFmtId="0" fontId="67" fillId="0" borderId="1" xfId="0" applyFont="1" applyBorder="1" applyAlignment="1">
      <alignment horizontal="left" vertical="center" wrapText="1"/>
    </xf>
    <xf numFmtId="0" fontId="67" fillId="0" borderId="1" xfId="0" applyFont="1" applyBorder="1" applyAlignment="1">
      <alignment horizontal="justify" vertical="center" wrapText="1"/>
    </xf>
    <xf numFmtId="0" fontId="59" fillId="2" borderId="23" xfId="0" applyFont="1" applyFill="1" applyBorder="1" applyAlignment="1">
      <alignment horizontal="center" vertical="center" wrapText="1"/>
    </xf>
    <xf numFmtId="0" fontId="92" fillId="9" borderId="1" xfId="0" applyFont="1" applyFill="1" applyBorder="1" applyAlignment="1">
      <alignment horizontal="center" vertical="center" wrapText="1"/>
    </xf>
    <xf numFmtId="0" fontId="71" fillId="9" borderId="1" xfId="0" applyFont="1" applyFill="1" applyBorder="1" applyAlignment="1">
      <alignment horizontal="center" vertical="center" wrapText="1"/>
    </xf>
    <xf numFmtId="0" fontId="15" fillId="2" borderId="0" xfId="0" applyFont="1" applyFill="1" applyAlignment="1">
      <alignment horizontal="center"/>
    </xf>
    <xf numFmtId="0" fontId="58" fillId="2" borderId="24" xfId="0" applyFont="1" applyFill="1" applyBorder="1" applyAlignment="1">
      <alignment vertical="center"/>
    </xf>
    <xf numFmtId="0" fontId="15" fillId="2" borderId="69" xfId="0" applyFont="1" applyFill="1" applyBorder="1"/>
    <xf numFmtId="0" fontId="15" fillId="2" borderId="0" xfId="0" applyFont="1" applyFill="1" applyProtection="1">
      <protection locked="0"/>
    </xf>
    <xf numFmtId="49" fontId="59" fillId="2" borderId="0" xfId="0" applyNumberFormat="1" applyFont="1" applyFill="1" applyAlignment="1" applyProtection="1">
      <alignment wrapText="1"/>
      <protection locked="0"/>
    </xf>
    <xf numFmtId="49" fontId="59" fillId="2" borderId="0" xfId="0" applyNumberFormat="1" applyFont="1" applyFill="1" applyAlignment="1">
      <alignment wrapText="1"/>
    </xf>
    <xf numFmtId="49" fontId="14" fillId="2" borderId="0" xfId="0" applyNumberFormat="1" applyFont="1" applyFill="1" applyAlignment="1">
      <alignment wrapText="1"/>
    </xf>
    <xf numFmtId="0" fontId="14" fillId="2" borderId="0" xfId="0" applyFont="1" applyFill="1" applyAlignment="1">
      <alignment wrapText="1"/>
    </xf>
    <xf numFmtId="49" fontId="15" fillId="2" borderId="0" xfId="0" applyNumberFormat="1" applyFont="1" applyFill="1" applyAlignment="1">
      <alignment wrapText="1"/>
    </xf>
    <xf numFmtId="0" fontId="61" fillId="2" borderId="23" xfId="0" applyFont="1" applyFill="1" applyBorder="1" applyAlignment="1">
      <alignment horizontal="center" vertical="center" wrapText="1"/>
    </xf>
    <xf numFmtId="0" fontId="89" fillId="19" borderId="109" xfId="0" applyFont="1" applyFill="1" applyBorder="1" applyAlignment="1">
      <alignment vertical="center" wrapText="1"/>
    </xf>
    <xf numFmtId="0" fontId="89" fillId="19" borderId="110" xfId="0" applyFont="1" applyFill="1" applyBorder="1" applyAlignment="1">
      <alignment vertical="center" wrapText="1"/>
    </xf>
    <xf numFmtId="0" fontId="61" fillId="2" borderId="43" xfId="0" applyFont="1" applyFill="1" applyBorder="1" applyAlignment="1" applyProtection="1">
      <alignment horizontal="center" vertical="center" wrapText="1"/>
      <protection locked="0"/>
    </xf>
    <xf numFmtId="1" fontId="0" fillId="2" borderId="56" xfId="0" applyNumberFormat="1" applyFill="1" applyBorder="1" applyAlignment="1">
      <alignment horizontal="center" vertical="center"/>
    </xf>
    <xf numFmtId="0" fontId="72" fillId="2" borderId="55" xfId="0" applyFont="1" applyFill="1" applyBorder="1" applyAlignment="1">
      <alignment horizontal="center" vertical="center" wrapText="1"/>
    </xf>
    <xf numFmtId="0" fontId="61" fillId="2" borderId="42" xfId="0" applyFont="1" applyFill="1" applyBorder="1" applyAlignment="1" applyProtection="1">
      <alignment horizontal="center" vertical="center" wrapText="1"/>
      <protection locked="0"/>
    </xf>
    <xf numFmtId="0" fontId="20" fillId="17" borderId="111" xfId="1" applyFont="1" applyFill="1" applyBorder="1" applyAlignment="1">
      <alignment horizontal="center" vertical="center" wrapText="1"/>
    </xf>
    <xf numFmtId="0" fontId="0" fillId="2" borderId="28" xfId="0" applyFill="1" applyBorder="1" applyAlignment="1">
      <alignment horizontal="left" vertical="center"/>
    </xf>
    <xf numFmtId="0" fontId="0" fillId="2" borderId="41" xfId="0" applyFill="1" applyBorder="1" applyAlignment="1">
      <alignment horizontal="left" vertical="center"/>
    </xf>
    <xf numFmtId="0" fontId="0" fillId="2" borderId="30" xfId="0" applyFill="1" applyBorder="1" applyAlignment="1">
      <alignment horizontal="left" vertical="center"/>
    </xf>
    <xf numFmtId="0" fontId="0" fillId="2" borderId="28" xfId="0" applyFill="1" applyBorder="1" applyAlignment="1">
      <alignment horizontal="left" vertical="center" wrapText="1"/>
    </xf>
    <xf numFmtId="0" fontId="0" fillId="2" borderId="41" xfId="0" applyFill="1" applyBorder="1" applyAlignment="1">
      <alignment horizontal="left" vertical="center" wrapText="1"/>
    </xf>
    <xf numFmtId="0" fontId="0" fillId="2" borderId="30" xfId="0" applyFill="1" applyBorder="1" applyAlignment="1">
      <alignment horizontal="left" vertical="center" wrapText="1"/>
    </xf>
    <xf numFmtId="49" fontId="0" fillId="2" borderId="28" xfId="0" applyNumberFormat="1" applyFill="1" applyBorder="1" applyAlignment="1">
      <alignment horizontal="left" vertical="center"/>
    </xf>
    <xf numFmtId="49" fontId="0" fillId="2" borderId="41" xfId="0" applyNumberFormat="1" applyFill="1" applyBorder="1" applyAlignment="1">
      <alignment horizontal="left" vertical="center"/>
    </xf>
    <xf numFmtId="49" fontId="0" fillId="2" borderId="30" xfId="0" applyNumberFormat="1" applyFill="1" applyBorder="1" applyAlignment="1">
      <alignment horizontal="left" vertical="center"/>
    </xf>
    <xf numFmtId="0" fontId="96" fillId="0" borderId="1" xfId="0" applyFont="1" applyBorder="1" applyAlignment="1">
      <alignment horizontal="left" vertical="center" wrapText="1"/>
    </xf>
    <xf numFmtId="0" fontId="19" fillId="7" borderId="0" xfId="0" applyFont="1" applyFill="1" applyAlignment="1">
      <alignment horizontal="center"/>
    </xf>
    <xf numFmtId="0" fontId="18" fillId="7" borderId="0" xfId="2" applyFont="1" applyFill="1" applyAlignment="1">
      <alignment horizontal="left" vertical="center" wrapText="1"/>
    </xf>
    <xf numFmtId="0" fontId="35" fillId="7" borderId="0" xfId="0" applyFont="1" applyFill="1" applyAlignment="1">
      <alignment horizontal="left" vertical="center" wrapText="1"/>
    </xf>
    <xf numFmtId="0" fontId="89" fillId="0" borderId="96" xfId="0" applyFont="1" applyBorder="1" applyAlignment="1">
      <alignment vertical="center" wrapText="1"/>
    </xf>
    <xf numFmtId="0" fontId="89" fillId="0" borderId="93" xfId="0" applyFont="1" applyBorder="1" applyAlignment="1">
      <alignment vertical="center" wrapText="1"/>
    </xf>
    <xf numFmtId="0" fontId="89" fillId="0" borderId="92" xfId="0" applyFont="1" applyBorder="1" applyAlignment="1">
      <alignment vertical="center" wrapText="1"/>
    </xf>
    <xf numFmtId="0" fontId="2" fillId="2" borderId="1" xfId="0" applyFont="1" applyFill="1" applyBorder="1" applyAlignment="1">
      <alignment vertical="center" wrapText="1"/>
    </xf>
    <xf numFmtId="0" fontId="86" fillId="0" borderId="0" xfId="0" applyFont="1" applyAlignment="1">
      <alignment horizontal="center" vertical="center" wrapText="1"/>
    </xf>
    <xf numFmtId="0" fontId="86" fillId="0" borderId="97" xfId="0" applyFont="1" applyBorder="1" applyAlignment="1">
      <alignment horizontal="center" vertical="center" wrapText="1"/>
    </xf>
    <xf numFmtId="0" fontId="88" fillId="0" borderId="98" xfId="0" applyFont="1" applyBorder="1" applyAlignment="1">
      <alignment horizontal="center" vertical="center"/>
    </xf>
    <xf numFmtId="0" fontId="88" fillId="0" borderId="90" xfId="0" applyFont="1" applyBorder="1" applyAlignment="1">
      <alignment horizontal="center" vertical="center"/>
    </xf>
    <xf numFmtId="0" fontId="88" fillId="0" borderId="91" xfId="0" applyFont="1" applyBorder="1" applyAlignment="1">
      <alignment horizontal="center" vertical="center"/>
    </xf>
    <xf numFmtId="0" fontId="89" fillId="0" borderId="95" xfId="0" applyFont="1" applyBorder="1" applyAlignment="1">
      <alignment vertical="center" wrapText="1"/>
    </xf>
    <xf numFmtId="0" fontId="88" fillId="0" borderId="96" xfId="0" applyFont="1" applyBorder="1" applyAlignment="1">
      <alignment horizontal="center" vertical="center"/>
    </xf>
    <xf numFmtId="0" fontId="88" fillId="0" borderId="92" xfId="0" applyFont="1" applyBorder="1" applyAlignment="1">
      <alignment horizontal="center" vertical="center"/>
    </xf>
    <xf numFmtId="0" fontId="88" fillId="0" borderId="93" xfId="0" applyFont="1" applyBorder="1" applyAlignment="1">
      <alignment horizontal="center" vertical="center"/>
    </xf>
    <xf numFmtId="0" fontId="67" fillId="0" borderId="1" xfId="0" applyFont="1" applyBorder="1" applyAlignment="1">
      <alignment vertical="center" wrapText="1"/>
    </xf>
    <xf numFmtId="0" fontId="67" fillId="0" borderId="1" xfId="0" applyFont="1" applyBorder="1" applyAlignment="1">
      <alignment horizontal="left" vertical="top" wrapText="1"/>
    </xf>
    <xf numFmtId="0" fontId="67" fillId="0" borderId="2" xfId="0" applyFont="1" applyBorder="1" applyAlignment="1">
      <alignment horizontal="left" vertical="center" wrapText="1"/>
    </xf>
    <xf numFmtId="0" fontId="67" fillId="0" borderId="4" xfId="0" applyFont="1" applyBorder="1" applyAlignment="1">
      <alignment horizontal="left" vertical="center" wrapText="1"/>
    </xf>
    <xf numFmtId="0" fontId="67" fillId="0" borderId="1" xfId="0" applyFont="1" applyBorder="1" applyAlignment="1">
      <alignment horizontal="left" vertical="center" wrapText="1"/>
    </xf>
    <xf numFmtId="0" fontId="93" fillId="0" borderId="1" xfId="0" applyFont="1" applyBorder="1" applyAlignment="1">
      <alignment horizontal="left" vertical="center" wrapText="1"/>
    </xf>
    <xf numFmtId="49" fontId="58" fillId="2" borderId="26" xfId="0" applyNumberFormat="1" applyFont="1" applyFill="1" applyBorder="1" applyAlignment="1" applyProtection="1">
      <alignment horizontal="left" vertical="center"/>
      <protection locked="0"/>
    </xf>
    <xf numFmtId="49" fontId="58" fillId="2" borderId="27" xfId="0" applyNumberFormat="1" applyFont="1" applyFill="1" applyBorder="1" applyAlignment="1" applyProtection="1">
      <alignment horizontal="left" vertical="center"/>
      <protection locked="0"/>
    </xf>
    <xf numFmtId="49" fontId="76" fillId="2" borderId="26" xfId="0" applyNumberFormat="1" applyFont="1" applyFill="1" applyBorder="1" applyAlignment="1" applyProtection="1">
      <alignment horizontal="left" vertical="center" wrapText="1"/>
      <protection locked="0"/>
    </xf>
    <xf numFmtId="49" fontId="76" fillId="2" borderId="27" xfId="0" applyNumberFormat="1" applyFont="1" applyFill="1" applyBorder="1" applyAlignment="1" applyProtection="1">
      <alignment horizontal="left" vertical="center" wrapText="1"/>
      <protection locked="0"/>
    </xf>
    <xf numFmtId="0" fontId="58" fillId="2" borderId="30" xfId="0" applyFont="1" applyFill="1" applyBorder="1" applyAlignment="1">
      <alignment horizontal="center" vertical="center"/>
    </xf>
    <xf numFmtId="0" fontId="58" fillId="2" borderId="37" xfId="0" applyFont="1" applyFill="1" applyBorder="1" applyAlignment="1">
      <alignment horizontal="center" vertical="center"/>
    </xf>
    <xf numFmtId="0" fontId="85" fillId="17" borderId="26" xfId="0" applyFont="1" applyFill="1" applyBorder="1" applyAlignment="1">
      <alignment horizontal="center" vertical="center"/>
    </xf>
    <xf numFmtId="0" fontId="85" fillId="17" borderId="33" xfId="0" applyFont="1" applyFill="1" applyBorder="1" applyAlignment="1">
      <alignment horizontal="center" vertical="center"/>
    </xf>
    <xf numFmtId="0" fontId="85" fillId="17" borderId="27" xfId="0" applyFont="1" applyFill="1" applyBorder="1" applyAlignment="1">
      <alignment horizontal="center" vertical="center"/>
    </xf>
    <xf numFmtId="0" fontId="91" fillId="2" borderId="37" xfId="0" applyFont="1" applyFill="1" applyBorder="1" applyAlignment="1">
      <alignment horizontal="center" vertical="center" wrapText="1"/>
    </xf>
    <xf numFmtId="0" fontId="91" fillId="2" borderId="31" xfId="0" applyFont="1" applyFill="1" applyBorder="1" applyAlignment="1">
      <alignment horizontal="center" vertical="center" wrapText="1"/>
    </xf>
    <xf numFmtId="0" fontId="64" fillId="17" borderId="26" xfId="0" applyFont="1" applyFill="1" applyBorder="1" applyAlignment="1">
      <alignment horizontal="center"/>
    </xf>
    <xf numFmtId="0" fontId="64" fillId="17" borderId="33" xfId="0" applyFont="1" applyFill="1" applyBorder="1" applyAlignment="1">
      <alignment horizontal="center"/>
    </xf>
    <xf numFmtId="0" fontId="64" fillId="17" borderId="27" xfId="0" applyFont="1" applyFill="1" applyBorder="1" applyAlignment="1">
      <alignment horizontal="center"/>
    </xf>
    <xf numFmtId="0" fontId="23" fillId="17" borderId="0" xfId="0" applyFont="1" applyFill="1" applyAlignment="1">
      <alignment horizontal="center" vertical="center" textRotation="255"/>
    </xf>
    <xf numFmtId="0" fontId="23" fillId="2" borderId="0" xfId="0" applyFont="1" applyFill="1" applyAlignment="1">
      <alignment horizontal="center" vertical="distributed" wrapText="1"/>
    </xf>
    <xf numFmtId="0" fontId="23" fillId="17" borderId="0" xfId="0" applyFont="1" applyFill="1" applyAlignment="1">
      <alignment horizontal="center" vertical="distributed" wrapText="1"/>
    </xf>
    <xf numFmtId="0" fontId="52" fillId="0" borderId="62" xfId="0" applyFont="1" applyBorder="1" applyAlignment="1">
      <alignment horizontal="center" vertical="center" wrapText="1"/>
    </xf>
    <xf numFmtId="0" fontId="52" fillId="0" borderId="20" xfId="0" applyFont="1" applyBorder="1" applyAlignment="1">
      <alignment horizontal="center" vertical="center" wrapText="1"/>
    </xf>
    <xf numFmtId="0" fontId="51" fillId="0" borderId="62" xfId="0" applyFont="1" applyBorder="1" applyAlignment="1">
      <alignment horizontal="center" vertical="center" wrapText="1"/>
    </xf>
    <xf numFmtId="0" fontId="51" fillId="0" borderId="20"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60" xfId="0" applyFont="1" applyBorder="1" applyAlignment="1">
      <alignment horizontal="center" vertical="center" wrapText="1"/>
    </xf>
    <xf numFmtId="0" fontId="54" fillId="0" borderId="1" xfId="0" applyFont="1" applyBorder="1" applyAlignment="1">
      <alignment horizontal="left" vertical="center" wrapText="1"/>
    </xf>
    <xf numFmtId="0" fontId="19" fillId="7" borderId="0" xfId="0" applyFont="1" applyFill="1" applyAlignment="1">
      <alignment horizontal="left"/>
    </xf>
    <xf numFmtId="0" fontId="38" fillId="7" borderId="0" xfId="2" applyFont="1" applyFill="1" applyAlignment="1">
      <alignment horizontal="left" vertical="center" wrapText="1"/>
    </xf>
    <xf numFmtId="0" fontId="37" fillId="7" borderId="0" xfId="0" applyFont="1" applyFill="1" applyAlignment="1">
      <alignment horizontal="left" vertic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34" fillId="14" borderId="18" xfId="0" applyFont="1" applyFill="1" applyBorder="1" applyAlignment="1">
      <alignment horizontal="center"/>
    </xf>
    <xf numFmtId="0" fontId="23" fillId="9" borderId="0" xfId="0" applyFont="1" applyFill="1" applyAlignment="1">
      <alignment horizontal="center" vertical="center" textRotation="255"/>
    </xf>
    <xf numFmtId="0" fontId="23" fillId="9" borderId="0" xfId="0" applyFont="1" applyFill="1" applyAlignment="1">
      <alignment horizontal="center" vertical="distributed" wrapText="1"/>
    </xf>
    <xf numFmtId="0" fontId="19" fillId="8" borderId="0" xfId="0" applyFont="1" applyFill="1" applyAlignment="1">
      <alignment horizontal="center"/>
    </xf>
    <xf numFmtId="0" fontId="49" fillId="8" borderId="0" xfId="2" applyFont="1" applyFill="1" applyAlignment="1">
      <alignment horizontal="left" vertical="center" wrapText="1"/>
    </xf>
    <xf numFmtId="0" fontId="45" fillId="8" borderId="0" xfId="0" applyFont="1" applyFill="1" applyAlignment="1">
      <alignment horizontal="left" wrapText="1"/>
    </xf>
    <xf numFmtId="0" fontId="37" fillId="8" borderId="0" xfId="0" applyFont="1" applyFill="1" applyAlignment="1">
      <alignment horizontal="left" wrapText="1"/>
    </xf>
    <xf numFmtId="0" fontId="59" fillId="2" borderId="48" xfId="0" applyFont="1" applyFill="1" applyBorder="1" applyAlignment="1" applyProtection="1">
      <alignment horizontal="center" vertical="center" wrapText="1"/>
      <protection locked="0"/>
    </xf>
    <xf numFmtId="0" fontId="59" fillId="2" borderId="43" xfId="0" applyFont="1" applyFill="1" applyBorder="1" applyAlignment="1" applyProtection="1">
      <alignment horizontal="center" vertical="center" wrapText="1"/>
      <protection locked="0"/>
    </xf>
    <xf numFmtId="1" fontId="59" fillId="2" borderId="48" xfId="0" applyNumberFormat="1" applyFont="1" applyFill="1" applyBorder="1" applyAlignment="1">
      <alignment horizontal="center" vertical="center"/>
    </xf>
    <xf numFmtId="1" fontId="59" fillId="2" borderId="61" xfId="0" applyNumberFormat="1" applyFont="1" applyFill="1" applyBorder="1" applyAlignment="1">
      <alignment horizontal="center" vertical="center"/>
    </xf>
    <xf numFmtId="0" fontId="59" fillId="2" borderId="23" xfId="0" applyFont="1" applyFill="1" applyBorder="1" applyAlignment="1">
      <alignment horizontal="center" vertical="center" wrapText="1"/>
    </xf>
    <xf numFmtId="0" fontId="17" fillId="2" borderId="28"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49" fontId="59" fillId="2" borderId="24" xfId="0" applyNumberFormat="1" applyFont="1" applyFill="1" applyBorder="1" applyAlignment="1">
      <alignment horizontal="left" vertical="center" wrapText="1"/>
    </xf>
    <xf numFmtId="49" fontId="59" fillId="2" borderId="43" xfId="0" applyNumberFormat="1" applyFont="1" applyFill="1" applyBorder="1" applyAlignment="1">
      <alignment horizontal="left" vertical="center" wrapText="1"/>
    </xf>
    <xf numFmtId="164" fontId="59" fillId="2" borderId="32" xfId="0" applyNumberFormat="1" applyFont="1" applyFill="1" applyBorder="1" applyAlignment="1">
      <alignment horizontal="left" vertical="center" wrapText="1"/>
    </xf>
    <xf numFmtId="49" fontId="59" fillId="2" borderId="32" xfId="0" applyNumberFormat="1" applyFont="1" applyFill="1" applyBorder="1" applyAlignment="1">
      <alignment horizontal="left" vertical="center" wrapText="1"/>
    </xf>
    <xf numFmtId="0" fontId="0" fillId="2" borderId="24"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32" xfId="0" applyFill="1" applyBorder="1" applyAlignment="1">
      <alignment horizontal="center" vertical="center" wrapText="1"/>
    </xf>
    <xf numFmtId="0" fontId="61" fillId="2" borderId="24" xfId="0" applyFont="1" applyFill="1" applyBorder="1" applyAlignment="1" applyProtection="1">
      <alignment horizontal="center" vertical="center" wrapText="1"/>
      <protection locked="0"/>
    </xf>
    <xf numFmtId="0" fontId="61" fillId="2" borderId="43" xfId="0" applyFont="1" applyFill="1" applyBorder="1" applyAlignment="1" applyProtection="1">
      <alignment horizontal="center" vertical="center" wrapText="1"/>
      <protection locked="0"/>
    </xf>
    <xf numFmtId="0" fontId="61" fillId="2" borderId="32" xfId="0" applyFont="1" applyFill="1" applyBorder="1" applyAlignment="1" applyProtection="1">
      <alignment horizontal="center" vertical="center" wrapText="1"/>
      <protection locked="0"/>
    </xf>
    <xf numFmtId="0" fontId="17" fillId="2" borderId="85" xfId="0" applyFont="1" applyFill="1" applyBorder="1" applyAlignment="1">
      <alignment horizontal="center" vertical="center"/>
    </xf>
    <xf numFmtId="0" fontId="17" fillId="2" borderId="86" xfId="0" applyFont="1" applyFill="1" applyBorder="1" applyAlignment="1">
      <alignment horizontal="center" vertical="center"/>
    </xf>
    <xf numFmtId="0" fontId="17" fillId="2" borderId="69" xfId="0" applyFont="1" applyFill="1" applyBorder="1" applyAlignment="1">
      <alignment horizontal="center" vertical="center"/>
    </xf>
    <xf numFmtId="0" fontId="17" fillId="2" borderId="84" xfId="0" applyFont="1" applyFill="1" applyBorder="1" applyAlignment="1">
      <alignment horizontal="center" vertical="center"/>
    </xf>
    <xf numFmtId="49" fontId="59" fillId="2" borderId="80" xfId="0" applyNumberFormat="1" applyFont="1" applyFill="1" applyBorder="1" applyAlignment="1">
      <alignment horizontal="left" vertical="center" wrapText="1"/>
    </xf>
    <xf numFmtId="49" fontId="59" fillId="2" borderId="81" xfId="0" applyNumberFormat="1" applyFont="1" applyFill="1" applyBorder="1" applyAlignment="1">
      <alignment horizontal="left" vertical="center" wrapText="1"/>
    </xf>
    <xf numFmtId="49" fontId="59" fillId="2" borderId="82" xfId="0" applyNumberFormat="1" applyFont="1" applyFill="1" applyBorder="1" applyAlignment="1">
      <alignment horizontal="left" vertical="center" wrapText="1"/>
    </xf>
    <xf numFmtId="0" fontId="0" fillId="2" borderId="83" xfId="0" applyFill="1" applyBorder="1" applyAlignment="1">
      <alignment horizontal="center" vertical="center" wrapText="1"/>
    </xf>
    <xf numFmtId="0" fontId="0" fillId="2" borderId="79" xfId="0" applyFill="1" applyBorder="1" applyAlignment="1">
      <alignment horizontal="center" vertical="center" wrapText="1"/>
    </xf>
    <xf numFmtId="0" fontId="0" fillId="2" borderId="78" xfId="0" applyFill="1" applyBorder="1" applyAlignment="1">
      <alignment horizontal="center" vertical="center" wrapText="1"/>
    </xf>
    <xf numFmtId="0" fontId="59" fillId="2" borderId="43" xfId="0" applyFont="1" applyFill="1" applyBorder="1" applyAlignment="1">
      <alignment horizontal="left" vertical="center" wrapText="1"/>
    </xf>
    <xf numFmtId="0" fontId="59" fillId="2" borderId="32" xfId="0" applyFont="1" applyFill="1" applyBorder="1" applyAlignment="1">
      <alignment horizontal="left" vertical="center" wrapText="1"/>
    </xf>
    <xf numFmtId="0" fontId="61" fillId="2" borderId="77" xfId="0" applyFont="1" applyFill="1" applyBorder="1" applyAlignment="1" applyProtection="1">
      <alignment horizontal="center" vertical="center" wrapText="1"/>
      <protection locked="0"/>
    </xf>
    <xf numFmtId="0" fontId="61" fillId="2" borderId="75" xfId="0" applyFont="1" applyFill="1" applyBorder="1" applyAlignment="1" applyProtection="1">
      <alignment horizontal="center" vertical="center" wrapText="1"/>
      <protection locked="0"/>
    </xf>
    <xf numFmtId="0" fontId="61" fillId="2" borderId="74" xfId="0" applyFont="1" applyFill="1" applyBorder="1" applyAlignment="1" applyProtection="1">
      <alignment horizontal="center" vertical="center" wrapText="1"/>
      <protection locked="0"/>
    </xf>
    <xf numFmtId="0" fontId="19" fillId="17" borderId="0" xfId="0" applyFont="1" applyFill="1" applyAlignment="1">
      <alignment horizontal="center"/>
    </xf>
    <xf numFmtId="0" fontId="38" fillId="17" borderId="0" xfId="2" applyFont="1" applyFill="1" applyAlignment="1">
      <alignment horizontal="left" vertical="center" wrapText="1"/>
    </xf>
    <xf numFmtId="0" fontId="37" fillId="17" borderId="0" xfId="0" applyFont="1" applyFill="1" applyAlignment="1">
      <alignment horizontal="left" vertical="center" wrapText="1"/>
    </xf>
    <xf numFmtId="0" fontId="62" fillId="17" borderId="40" xfId="1" applyFont="1" applyFill="1" applyBorder="1" applyAlignment="1">
      <alignment horizontal="center" vertical="center" wrapText="1"/>
    </xf>
    <xf numFmtId="0" fontId="26" fillId="17" borderId="0" xfId="0" applyFont="1" applyFill="1" applyAlignment="1">
      <alignment horizontal="center" vertical="center"/>
    </xf>
    <xf numFmtId="0" fontId="59" fillId="2" borderId="32" xfId="0" applyFont="1" applyFill="1" applyBorder="1" applyAlignment="1">
      <alignment horizontal="center" vertical="center" wrapText="1"/>
    </xf>
    <xf numFmtId="0" fontId="43" fillId="17" borderId="44" xfId="0" applyFont="1" applyFill="1" applyBorder="1" applyAlignment="1">
      <alignment horizontal="left" vertical="center" wrapText="1"/>
    </xf>
    <xf numFmtId="0" fontId="43" fillId="17" borderId="0" xfId="0" applyFont="1" applyFill="1" applyAlignment="1">
      <alignment horizontal="left" vertical="center" wrapText="1"/>
    </xf>
    <xf numFmtId="0" fontId="21" fillId="17" borderId="0" xfId="0" applyFont="1" applyFill="1" applyAlignment="1">
      <alignment horizontal="center" vertical="center"/>
    </xf>
    <xf numFmtId="0" fontId="21" fillId="17" borderId="45" xfId="0" applyFont="1" applyFill="1" applyBorder="1" applyAlignment="1">
      <alignment horizontal="center" vertical="center"/>
    </xf>
    <xf numFmtId="0" fontId="35" fillId="17" borderId="0" xfId="0" applyFont="1" applyFill="1" applyAlignment="1">
      <alignment horizontal="left" vertical="center" wrapText="1"/>
    </xf>
    <xf numFmtId="0" fontId="19" fillId="17" borderId="44" xfId="0" applyFont="1" applyFill="1" applyBorder="1" applyAlignment="1">
      <alignment horizontal="center"/>
    </xf>
    <xf numFmtId="0" fontId="58" fillId="2" borderId="24" xfId="0" applyFont="1" applyFill="1" applyBorder="1" applyAlignment="1" applyProtection="1">
      <alignment horizontal="center" vertical="center"/>
      <protection locked="0"/>
    </xf>
    <xf numFmtId="0" fontId="58" fillId="2" borderId="43" xfId="0" applyFont="1" applyFill="1" applyBorder="1" applyAlignment="1" applyProtection="1">
      <alignment horizontal="center" vertical="center"/>
      <protection locked="0"/>
    </xf>
    <xf numFmtId="0" fontId="58" fillId="2" borderId="32" xfId="0" applyFont="1" applyFill="1" applyBorder="1" applyAlignment="1" applyProtection="1">
      <alignment horizontal="center" vertical="center"/>
      <protection locked="0"/>
    </xf>
    <xf numFmtId="49" fontId="0" fillId="2" borderId="24" xfId="0" applyNumberFormat="1" applyFill="1" applyBorder="1" applyAlignment="1">
      <alignment horizontal="left" vertical="center"/>
    </xf>
    <xf numFmtId="0" fontId="0" fillId="2" borderId="43" xfId="0" applyFill="1" applyBorder="1" applyAlignment="1">
      <alignment horizontal="left" vertical="center"/>
    </xf>
    <xf numFmtId="0" fontId="0" fillId="2" borderId="32" xfId="0" applyFill="1" applyBorder="1" applyAlignment="1">
      <alignment horizontal="left" vertical="center"/>
    </xf>
    <xf numFmtId="49" fontId="0" fillId="2" borderId="43" xfId="0" applyNumberFormat="1" applyFill="1" applyBorder="1" applyAlignment="1">
      <alignment horizontal="left" vertical="center"/>
    </xf>
    <xf numFmtId="49" fontId="0" fillId="2" borderId="32" xfId="0" applyNumberFormat="1" applyFill="1" applyBorder="1" applyAlignment="1">
      <alignment horizontal="left" vertical="center"/>
    </xf>
    <xf numFmtId="0" fontId="0" fillId="2" borderId="24" xfId="0" applyFill="1" applyBorder="1" applyAlignment="1">
      <alignment horizontal="left" vertical="center" wrapText="1"/>
    </xf>
    <xf numFmtId="0" fontId="0" fillId="2" borderId="43" xfId="0" applyFill="1" applyBorder="1" applyAlignment="1">
      <alignment horizontal="left" vertical="center" wrapText="1"/>
    </xf>
    <xf numFmtId="0" fontId="0" fillId="2" borderId="32" xfId="0" applyFill="1" applyBorder="1" applyAlignment="1">
      <alignment horizontal="left" vertical="center" wrapText="1"/>
    </xf>
    <xf numFmtId="0" fontId="0" fillId="2" borderId="24" xfId="0" applyFill="1" applyBorder="1" applyAlignment="1">
      <alignment horizontal="left" vertical="center"/>
    </xf>
    <xf numFmtId="0" fontId="69" fillId="17" borderId="26" xfId="0" applyFont="1" applyFill="1" applyBorder="1" applyAlignment="1">
      <alignment horizontal="center"/>
    </xf>
    <xf numFmtId="0" fontId="69" fillId="17" borderId="33" xfId="0" applyFont="1" applyFill="1" applyBorder="1" applyAlignment="1">
      <alignment horizontal="center"/>
    </xf>
    <xf numFmtId="0" fontId="69" fillId="17" borderId="27" xfId="0" applyFont="1" applyFill="1" applyBorder="1" applyAlignment="1">
      <alignment horizontal="center"/>
    </xf>
    <xf numFmtId="0" fontId="57" fillId="17" borderId="33" xfId="0" applyFont="1" applyFill="1" applyBorder="1" applyAlignment="1">
      <alignment horizontal="left" vertical="center" wrapText="1"/>
    </xf>
    <xf numFmtId="0" fontId="57" fillId="17" borderId="27" xfId="0" applyFont="1" applyFill="1" applyBorder="1" applyAlignment="1">
      <alignment horizontal="left" vertical="center" wrapText="1"/>
    </xf>
    <xf numFmtId="0" fontId="43" fillId="17" borderId="33" xfId="0" applyFont="1" applyFill="1" applyBorder="1" applyAlignment="1">
      <alignment horizontal="left" vertical="center" wrapText="1"/>
    </xf>
    <xf numFmtId="0" fontId="43" fillId="17" borderId="27" xfId="0" applyFont="1" applyFill="1" applyBorder="1" applyAlignment="1">
      <alignment horizontal="left" vertical="center" wrapText="1"/>
    </xf>
    <xf numFmtId="0" fontId="0" fillId="2" borderId="1" xfId="0" applyFill="1" applyBorder="1" applyAlignment="1">
      <alignment horizontal="center"/>
    </xf>
    <xf numFmtId="0" fontId="95" fillId="2" borderId="1" xfId="0" applyFont="1" applyFill="1" applyBorder="1" applyAlignment="1">
      <alignment horizontal="center" vertical="center" wrapText="1"/>
    </xf>
    <xf numFmtId="0" fontId="95" fillId="2" borderId="1" xfId="0" applyFont="1" applyFill="1" applyBorder="1" applyAlignment="1">
      <alignment horizontal="center" vertical="center"/>
    </xf>
    <xf numFmtId="0" fontId="96" fillId="0" borderId="1" xfId="0" applyFont="1" applyBorder="1" applyAlignment="1">
      <alignment horizontal="left" vertical="center" wrapText="1"/>
    </xf>
    <xf numFmtId="49" fontId="40" fillId="2" borderId="55" xfId="0" applyNumberFormat="1" applyFont="1" applyFill="1" applyBorder="1" applyAlignment="1">
      <alignment horizontal="center" vertical="center" wrapText="1"/>
    </xf>
    <xf numFmtId="49" fontId="40" fillId="2" borderId="57" xfId="0" applyNumberFormat="1" applyFont="1" applyFill="1" applyBorder="1" applyAlignment="1">
      <alignment horizontal="center" vertical="center" wrapText="1"/>
    </xf>
    <xf numFmtId="49" fontId="40" fillId="2" borderId="58" xfId="0" applyNumberFormat="1" applyFont="1" applyFill="1" applyBorder="1" applyAlignment="1">
      <alignment horizontal="center" vertical="center" wrapText="1"/>
    </xf>
    <xf numFmtId="49" fontId="0" fillId="2" borderId="59" xfId="0" applyNumberFormat="1" applyFill="1" applyBorder="1" applyAlignment="1">
      <alignment horizontal="center" vertical="center" wrapText="1"/>
    </xf>
    <xf numFmtId="0" fontId="0" fillId="2" borderId="56" xfId="0" applyFill="1" applyBorder="1" applyAlignment="1">
      <alignment horizontal="center" vertical="center" wrapText="1"/>
    </xf>
    <xf numFmtId="0" fontId="0" fillId="2" borderId="106" xfId="0" applyFill="1" applyBorder="1" applyAlignment="1">
      <alignment horizontal="center" vertical="center" wrapText="1"/>
    </xf>
    <xf numFmtId="1" fontId="0" fillId="2" borderId="59" xfId="0" applyNumberFormat="1" applyFill="1" applyBorder="1" applyAlignment="1">
      <alignment horizontal="center" vertical="center"/>
    </xf>
    <xf numFmtId="1" fontId="0" fillId="2" borderId="56" xfId="0" applyNumberFormat="1" applyFill="1" applyBorder="1" applyAlignment="1">
      <alignment horizontal="center" vertical="center"/>
    </xf>
    <xf numFmtId="0" fontId="0" fillId="2" borderId="59" xfId="0" applyFill="1" applyBorder="1" applyAlignment="1">
      <alignment horizontal="center" vertical="center"/>
    </xf>
    <xf numFmtId="0" fontId="0" fillId="2" borderId="56" xfId="0" applyFill="1" applyBorder="1" applyAlignment="1">
      <alignment horizontal="center" vertical="center"/>
    </xf>
    <xf numFmtId="0" fontId="72" fillId="2" borderId="52" xfId="0" applyFont="1" applyFill="1" applyBorder="1" applyAlignment="1">
      <alignment horizontal="center" vertical="center" wrapText="1"/>
    </xf>
    <xf numFmtId="0" fontId="72" fillId="2" borderId="100" xfId="0" applyFont="1" applyFill="1" applyBorder="1" applyAlignment="1">
      <alignment horizontal="center" vertical="center" wrapText="1"/>
    </xf>
    <xf numFmtId="0" fontId="0" fillId="2" borderId="59" xfId="0" applyFill="1" applyBorder="1" applyAlignment="1">
      <alignment horizontal="left" vertical="center" wrapText="1"/>
    </xf>
    <xf numFmtId="0" fontId="0" fillId="2" borderId="56" xfId="0" applyFill="1" applyBorder="1" applyAlignment="1">
      <alignment horizontal="left" vertical="center" wrapText="1"/>
    </xf>
    <xf numFmtId="0" fontId="0" fillId="2" borderId="54" xfId="0" applyFill="1" applyBorder="1" applyAlignment="1">
      <alignment horizontal="left" vertical="center" wrapText="1"/>
    </xf>
    <xf numFmtId="49" fontId="0" fillId="2" borderId="53" xfId="0" applyNumberFormat="1" applyFill="1" applyBorder="1" applyAlignment="1">
      <alignment horizontal="left" vertical="center" wrapText="1"/>
    </xf>
    <xf numFmtId="49" fontId="0" fillId="2" borderId="56" xfId="0" applyNumberFormat="1" applyFill="1" applyBorder="1" applyAlignment="1">
      <alignment horizontal="left" vertical="center" wrapText="1"/>
    </xf>
    <xf numFmtId="49" fontId="0" fillId="2" borderId="59" xfId="0" applyNumberFormat="1" applyFill="1" applyBorder="1" applyAlignment="1">
      <alignment horizontal="left" vertical="center" wrapText="1"/>
    </xf>
    <xf numFmtId="0" fontId="40" fillId="2" borderId="104" xfId="0" applyFont="1" applyFill="1" applyBorder="1" applyAlignment="1">
      <alignment horizontal="center"/>
    </xf>
    <xf numFmtId="0" fontId="40" fillId="2" borderId="105" xfId="0" applyFont="1" applyFill="1" applyBorder="1" applyAlignment="1">
      <alignment horizontal="center"/>
    </xf>
    <xf numFmtId="0" fontId="0" fillId="2" borderId="106" xfId="0" applyFill="1" applyBorder="1" applyAlignment="1">
      <alignment horizontal="left" vertical="center" wrapText="1"/>
    </xf>
    <xf numFmtId="49" fontId="0" fillId="2" borderId="56" xfId="0" applyNumberFormat="1" applyFill="1" applyBorder="1" applyAlignment="1">
      <alignment horizontal="center" vertical="center" wrapText="1"/>
    </xf>
    <xf numFmtId="49" fontId="0" fillId="2" borderId="106" xfId="0" applyNumberFormat="1" applyFill="1" applyBorder="1" applyAlignment="1">
      <alignment horizontal="center" vertical="center" wrapText="1"/>
    </xf>
    <xf numFmtId="0" fontId="24" fillId="2" borderId="63" xfId="0" applyFont="1" applyFill="1" applyBorder="1" applyAlignment="1">
      <alignment horizontal="left" vertical="center" wrapText="1"/>
    </xf>
    <xf numFmtId="0" fontId="3" fillId="2" borderId="63" xfId="0" applyFont="1" applyFill="1" applyBorder="1" applyAlignment="1">
      <alignment horizontal="left" vertical="center" wrapText="1"/>
    </xf>
    <xf numFmtId="0" fontId="58" fillId="2" borderId="0" xfId="0" applyFont="1" applyFill="1" applyAlignment="1">
      <alignment horizontal="center"/>
    </xf>
    <xf numFmtId="49" fontId="40" fillId="2" borderId="0" xfId="0" applyNumberFormat="1" applyFont="1" applyFill="1" applyAlignment="1">
      <alignment horizontal="center" vertical="center" wrapText="1"/>
    </xf>
    <xf numFmtId="0" fontId="61" fillId="2" borderId="64" xfId="0" applyFont="1" applyFill="1" applyBorder="1" applyAlignment="1">
      <alignment horizontal="center"/>
    </xf>
    <xf numFmtId="0" fontId="61" fillId="2" borderId="67" xfId="0" applyFont="1" applyFill="1" applyBorder="1" applyAlignment="1">
      <alignment horizontal="center"/>
    </xf>
    <xf numFmtId="0" fontId="72" fillId="2" borderId="55" xfId="0" applyFont="1" applyFill="1" applyBorder="1" applyAlignment="1">
      <alignment horizontal="center" vertical="center" wrapText="1"/>
    </xf>
    <xf numFmtId="0" fontId="72" fillId="2" borderId="58" xfId="0" applyFont="1" applyFill="1" applyBorder="1" applyAlignment="1">
      <alignment horizontal="center" vertical="center" wrapText="1"/>
    </xf>
    <xf numFmtId="49" fontId="40" fillId="2" borderId="101" xfId="0" applyNumberFormat="1" applyFont="1" applyFill="1" applyBorder="1" applyAlignment="1">
      <alignment horizontal="center" vertical="center" wrapText="1"/>
    </xf>
    <xf numFmtId="49" fontId="40" fillId="2" borderId="67" xfId="0" applyNumberFormat="1" applyFont="1" applyFill="1" applyBorder="1" applyAlignment="1">
      <alignment horizontal="center" vertical="center" wrapText="1"/>
    </xf>
    <xf numFmtId="49" fontId="40" fillId="2" borderId="102" xfId="0" applyNumberFormat="1"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165" fontId="3" fillId="2" borderId="55" xfId="0" applyNumberFormat="1" applyFont="1" applyFill="1" applyBorder="1" applyAlignment="1">
      <alignment horizontal="left" vertical="center" wrapText="1"/>
    </xf>
    <xf numFmtId="165" fontId="3" fillId="2" borderId="58" xfId="0" applyNumberFormat="1" applyFont="1" applyFill="1" applyBorder="1" applyAlignment="1">
      <alignment horizontal="left" vertical="center" wrapText="1"/>
    </xf>
    <xf numFmtId="0" fontId="72" fillId="2" borderId="107" xfId="0" applyFont="1" applyFill="1" applyBorder="1" applyAlignment="1">
      <alignment horizontal="center" vertical="center" wrapText="1"/>
    </xf>
    <xf numFmtId="0" fontId="72" fillId="2" borderId="108" xfId="0" applyFont="1" applyFill="1" applyBorder="1" applyAlignment="1">
      <alignment horizontal="center" vertical="center" wrapText="1"/>
    </xf>
  </cellXfs>
  <cellStyles count="4">
    <cellStyle name="40% - Énfasis1" xfId="2" builtinId="31"/>
    <cellStyle name="Énfasis1" xfId="1" builtinId="29"/>
    <cellStyle name="Hipervínculo" xfId="3" builtinId="8"/>
    <cellStyle name="Normal" xfId="0" builtinId="0"/>
  </cellStyles>
  <dxfs count="149">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theme="0" tint="-0.24994659260841701"/>
        </patternFill>
      </fill>
    </dxf>
    <dxf>
      <border>
        <vertical/>
        <horizontal/>
      </border>
    </dxf>
    <dxf>
      <font>
        <color theme="1"/>
      </font>
      <fill>
        <patternFill>
          <bgColor rgb="FFC00000"/>
        </patternFill>
      </fill>
    </dxf>
    <dxf>
      <font>
        <color theme="1"/>
      </font>
      <fill>
        <patternFill>
          <bgColor rgb="FFFFC000"/>
        </patternFill>
      </fill>
    </dxf>
    <dxf>
      <font>
        <color auto="1"/>
      </font>
      <fill>
        <patternFill>
          <bgColor rgb="FFFFFF00"/>
        </patternFill>
      </fill>
    </dxf>
    <dxf>
      <font>
        <color auto="1"/>
      </font>
      <fill>
        <patternFill>
          <bgColor rgb="FF92D050"/>
        </patternFill>
      </fill>
    </dxf>
    <dxf>
      <font>
        <color theme="1"/>
      </font>
      <fill>
        <patternFill>
          <bgColor rgb="FFC00000"/>
        </patternFill>
      </fill>
    </dxf>
    <dxf>
      <font>
        <color theme="1"/>
      </font>
      <fill>
        <patternFill>
          <bgColor rgb="FFFFC000"/>
        </patternFill>
      </fill>
    </dxf>
    <dxf>
      <font>
        <color auto="1"/>
      </font>
      <fill>
        <patternFill>
          <bgColor rgb="FFFFFF00"/>
        </patternFill>
      </fill>
    </dxf>
    <dxf>
      <font>
        <color auto="1"/>
      </font>
      <fill>
        <patternFill>
          <bgColor rgb="FF92D050"/>
        </patternFill>
      </fill>
    </dxf>
    <dxf>
      <fill>
        <patternFill>
          <bgColor theme="0" tint="-0.24994659260841701"/>
        </patternFill>
      </fill>
    </dxf>
    <dxf>
      <fill>
        <patternFill>
          <bgColor rgb="FF00B050"/>
        </patternFill>
      </fill>
      <border>
        <vertical/>
        <horizontal/>
      </border>
    </dxf>
    <dxf>
      <fill>
        <patternFill>
          <bgColor rgb="FFFFFF00"/>
        </patternFill>
      </fill>
      <border>
        <vertical/>
        <horizontal/>
      </border>
    </dxf>
    <dxf>
      <fill>
        <patternFill>
          <bgColor rgb="FFFFC000"/>
        </patternFill>
      </fill>
      <border>
        <vertical/>
        <horizontal/>
      </border>
    </dxf>
    <dxf>
      <fill>
        <patternFill>
          <bgColor rgb="FFC00000"/>
        </patternFill>
      </fill>
      <border>
        <vertical/>
        <horizontal/>
      </border>
    </dxf>
    <dxf>
      <font>
        <color auto="1"/>
      </font>
    </dxf>
    <dxf>
      <font>
        <color auto="1"/>
      </font>
    </dxf>
  </dxfs>
  <tableStyles count="0" defaultTableStyle="TableStyleMedium2" defaultPivotStyle="PivotStyleLight16"/>
  <colors>
    <mruColors>
      <color rgb="FF006600"/>
      <color rgb="FF663300"/>
      <color rgb="FF336600"/>
      <color rgb="FF008000"/>
      <color rgb="FF333300"/>
      <color rgb="FF003300"/>
      <color rgb="FF595959"/>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164885430724057E-2"/>
          <c:y val="0.1192093982780721"/>
          <c:w val="0.93864560884855186"/>
          <c:h val="0.80567713077931946"/>
        </c:manualLayout>
      </c:layout>
      <c:scatterChart>
        <c:scatterStyle val="smoothMarker"/>
        <c:varyColors val="0"/>
        <c:ser>
          <c:idx val="0"/>
          <c:order val="0"/>
          <c:tx>
            <c:strRef>
              <c:f>'Mapa de Calor'!$M$7</c:f>
              <c:strCache>
                <c:ptCount val="1"/>
              </c:strCache>
            </c:strRef>
          </c:tx>
          <c:marker>
            <c:symbol val="diamond"/>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Calor'!$Q$7</c:f>
              <c:numCache>
                <c:formatCode>General</c:formatCode>
                <c:ptCount val="1"/>
              </c:numCache>
            </c:numRef>
          </c:xVal>
          <c:yVal>
            <c:numRef>
              <c:f>'Mapa de Calor'!$Q$7</c:f>
              <c:numCache>
                <c:formatCode>General</c:formatCode>
                <c:ptCount val="1"/>
              </c:numCache>
            </c:numRef>
          </c:yVal>
          <c:smooth val="1"/>
          <c:extLst>
            <c:ext xmlns:c16="http://schemas.microsoft.com/office/drawing/2014/chart" uri="{C3380CC4-5D6E-409C-BE32-E72D297353CC}">
              <c16:uniqueId val="{00000000-C54A-4D0A-BDDA-B4E16A746068}"/>
            </c:ext>
          </c:extLst>
        </c:ser>
        <c:ser>
          <c:idx val="1"/>
          <c:order val="1"/>
          <c:tx>
            <c:strRef>
              <c:f>'Mapa de Calor'!$M$8</c:f>
              <c:strCache>
                <c:ptCount val="1"/>
              </c:strCache>
            </c:strRef>
          </c:tx>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Calor'!$Q$8</c:f>
              <c:numCache>
                <c:formatCode>General</c:formatCode>
                <c:ptCount val="1"/>
              </c:numCache>
            </c:numRef>
          </c:xVal>
          <c:yVal>
            <c:numRef>
              <c:f>'Mapa de Calor'!$Q$8</c:f>
              <c:numCache>
                <c:formatCode>General</c:formatCode>
                <c:ptCount val="1"/>
              </c:numCache>
            </c:numRef>
          </c:yVal>
          <c:smooth val="1"/>
          <c:extLst>
            <c:ext xmlns:c16="http://schemas.microsoft.com/office/drawing/2014/chart" uri="{C3380CC4-5D6E-409C-BE32-E72D297353CC}">
              <c16:uniqueId val="{00000001-C54A-4D0A-BDDA-B4E16A746068}"/>
            </c:ext>
          </c:extLst>
        </c:ser>
        <c:ser>
          <c:idx val="2"/>
          <c:order val="2"/>
          <c:tx>
            <c:strRef>
              <c:f>'Mapa de Calor'!$M$9</c:f>
              <c:strCache>
                <c:ptCount val="1"/>
              </c:strCache>
            </c:strRef>
          </c:tx>
          <c:dPt>
            <c:idx val="0"/>
            <c:marker>
              <c:symbol val="triangle"/>
              <c:size val="10"/>
            </c:marker>
            <c:bubble3D val="0"/>
            <c:extLst>
              <c:ext xmlns:c16="http://schemas.microsoft.com/office/drawing/2014/chart" uri="{C3380CC4-5D6E-409C-BE32-E72D297353CC}">
                <c16:uniqueId val="{00000002-C54A-4D0A-BDDA-B4E16A746068}"/>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Calor'!$Q$9</c:f>
              <c:numCache>
                <c:formatCode>General</c:formatCode>
                <c:ptCount val="1"/>
              </c:numCache>
            </c:numRef>
          </c:xVal>
          <c:yVal>
            <c:numRef>
              <c:f>'Mapa de Calor'!$Q$9</c:f>
              <c:numCache>
                <c:formatCode>General</c:formatCode>
                <c:ptCount val="1"/>
              </c:numCache>
            </c:numRef>
          </c:yVal>
          <c:smooth val="1"/>
          <c:extLst>
            <c:ext xmlns:c16="http://schemas.microsoft.com/office/drawing/2014/chart" uri="{C3380CC4-5D6E-409C-BE32-E72D297353CC}">
              <c16:uniqueId val="{00000003-C54A-4D0A-BDDA-B4E16A746068}"/>
            </c:ext>
          </c:extLst>
        </c:ser>
        <c:ser>
          <c:idx val="3"/>
          <c:order val="3"/>
          <c:tx>
            <c:strRef>
              <c:f>'Mapa de Calor'!$M$10</c:f>
              <c:strCache>
                <c:ptCount val="1"/>
              </c:strCache>
            </c:strRef>
          </c:tx>
          <c:marker>
            <c:symbol val="x"/>
            <c:size val="12"/>
            <c:spPr>
              <a:solidFill>
                <a:schemeClr val="accent1">
                  <a:alpha val="54000"/>
                </a:schemeClr>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Calor'!$Q$10</c:f>
              <c:numCache>
                <c:formatCode>General</c:formatCode>
                <c:ptCount val="1"/>
              </c:numCache>
            </c:numRef>
          </c:xVal>
          <c:yVal>
            <c:numRef>
              <c:f>'Mapa de Calor'!$Q$10</c:f>
              <c:numCache>
                <c:formatCode>General</c:formatCode>
                <c:ptCount val="1"/>
              </c:numCache>
            </c:numRef>
          </c:yVal>
          <c:smooth val="1"/>
          <c:extLst>
            <c:ext xmlns:c16="http://schemas.microsoft.com/office/drawing/2014/chart" uri="{C3380CC4-5D6E-409C-BE32-E72D297353CC}">
              <c16:uniqueId val="{00000004-C54A-4D0A-BDDA-B4E16A746068}"/>
            </c:ext>
          </c:extLst>
        </c:ser>
        <c:ser>
          <c:idx val="4"/>
          <c:order val="4"/>
          <c:tx>
            <c:strRef>
              <c:f>'Mapa de Calor'!$M$11</c:f>
              <c:strCache>
                <c:ptCount val="1"/>
              </c:strCache>
            </c:strRef>
          </c:tx>
          <c:marker>
            <c:symbol val="star"/>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Calor'!$Q$11</c:f>
              <c:numCache>
                <c:formatCode>General</c:formatCode>
                <c:ptCount val="1"/>
              </c:numCache>
            </c:numRef>
          </c:xVal>
          <c:yVal>
            <c:numRef>
              <c:f>'Mapa de Calor'!$Q$11</c:f>
              <c:numCache>
                <c:formatCode>General</c:formatCode>
                <c:ptCount val="1"/>
              </c:numCache>
            </c:numRef>
          </c:yVal>
          <c:smooth val="1"/>
          <c:extLst>
            <c:ext xmlns:c16="http://schemas.microsoft.com/office/drawing/2014/chart" uri="{C3380CC4-5D6E-409C-BE32-E72D297353CC}">
              <c16:uniqueId val="{00000005-C54A-4D0A-BDDA-B4E16A746068}"/>
            </c:ext>
          </c:extLst>
        </c:ser>
        <c:ser>
          <c:idx val="5"/>
          <c:order val="5"/>
          <c:tx>
            <c:strRef>
              <c:f>'Mapa de Calor'!$M$12</c:f>
              <c:strCache>
                <c:ptCount val="1"/>
              </c:strCache>
            </c:strRef>
          </c:tx>
          <c:marker>
            <c:symbol val="square"/>
            <c:size val="7"/>
            <c:spPr>
              <a:solidFill>
                <a:schemeClr val="accent1"/>
              </a:solidFill>
            </c:spPr>
          </c:marker>
          <c:dPt>
            <c:idx val="0"/>
            <c:marker>
              <c:symbol val="square"/>
              <c:size val="10"/>
            </c:marker>
            <c:bubble3D val="0"/>
            <c:extLst>
              <c:ext xmlns:c16="http://schemas.microsoft.com/office/drawing/2014/chart" uri="{C3380CC4-5D6E-409C-BE32-E72D297353CC}">
                <c16:uniqueId val="{00000006-C54A-4D0A-BDDA-B4E16A746068}"/>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Calor'!$Q$12</c:f>
              <c:numCache>
                <c:formatCode>General</c:formatCode>
                <c:ptCount val="1"/>
              </c:numCache>
            </c:numRef>
          </c:xVal>
          <c:yVal>
            <c:numRef>
              <c:f>'Mapa de Calor'!$Q$12</c:f>
              <c:numCache>
                <c:formatCode>General</c:formatCode>
                <c:ptCount val="1"/>
              </c:numCache>
            </c:numRef>
          </c:yVal>
          <c:smooth val="1"/>
          <c:extLst>
            <c:ext xmlns:c16="http://schemas.microsoft.com/office/drawing/2014/chart" uri="{C3380CC4-5D6E-409C-BE32-E72D297353CC}">
              <c16:uniqueId val="{00000007-C54A-4D0A-BDDA-B4E16A746068}"/>
            </c:ext>
          </c:extLst>
        </c:ser>
        <c:ser>
          <c:idx val="6"/>
          <c:order val="6"/>
          <c:tx>
            <c:strRef>
              <c:f>'Mapa de Calor'!$M$13</c:f>
              <c:strCache>
                <c:ptCount val="1"/>
              </c:strCache>
            </c:strRef>
          </c:tx>
          <c:marker>
            <c:spPr>
              <a:ln w="63500"/>
            </c:spPr>
          </c:marker>
          <c:dPt>
            <c:idx val="0"/>
            <c:marker>
              <c:symbol val="plus"/>
              <c:size val="10"/>
            </c:marker>
            <c:bubble3D val="0"/>
            <c:extLst>
              <c:ext xmlns:c16="http://schemas.microsoft.com/office/drawing/2014/chart" uri="{C3380CC4-5D6E-409C-BE32-E72D297353CC}">
                <c16:uniqueId val="{00000008-C54A-4D0A-BDDA-B4E16A746068}"/>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Calor'!$Q$13</c:f>
              <c:numCache>
                <c:formatCode>General</c:formatCode>
                <c:ptCount val="1"/>
              </c:numCache>
            </c:numRef>
          </c:xVal>
          <c:yVal>
            <c:numRef>
              <c:f>'Mapa de Calor'!$Q$13</c:f>
              <c:numCache>
                <c:formatCode>General</c:formatCode>
                <c:ptCount val="1"/>
              </c:numCache>
            </c:numRef>
          </c:yVal>
          <c:smooth val="1"/>
          <c:extLst>
            <c:ext xmlns:c16="http://schemas.microsoft.com/office/drawing/2014/chart" uri="{C3380CC4-5D6E-409C-BE32-E72D297353CC}">
              <c16:uniqueId val="{00000009-C54A-4D0A-BDDA-B4E16A746068}"/>
            </c:ext>
          </c:extLst>
        </c:ser>
        <c:ser>
          <c:idx val="7"/>
          <c:order val="7"/>
          <c:tx>
            <c:strRef>
              <c:f>'Mapa de Calor'!$M$14</c:f>
              <c:strCache>
                <c:ptCount val="1"/>
              </c:strCache>
            </c:strRef>
          </c:tx>
          <c:marker>
            <c:symbol val="dot"/>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Calor'!$Q$14</c:f>
              <c:numCache>
                <c:formatCode>General</c:formatCode>
                <c:ptCount val="1"/>
              </c:numCache>
            </c:numRef>
          </c:xVal>
          <c:yVal>
            <c:numRef>
              <c:f>'Mapa de Calor'!$Q$14</c:f>
              <c:numCache>
                <c:formatCode>General</c:formatCode>
                <c:ptCount val="1"/>
              </c:numCache>
            </c:numRef>
          </c:yVal>
          <c:smooth val="1"/>
          <c:extLst>
            <c:ext xmlns:c16="http://schemas.microsoft.com/office/drawing/2014/chart" uri="{C3380CC4-5D6E-409C-BE32-E72D297353CC}">
              <c16:uniqueId val="{0000000A-C54A-4D0A-BDDA-B4E16A746068}"/>
            </c:ext>
          </c:extLst>
        </c:ser>
        <c:dLbls>
          <c:showLegendKey val="0"/>
          <c:showVal val="0"/>
          <c:showCatName val="0"/>
          <c:showSerName val="0"/>
          <c:showPercent val="0"/>
          <c:showBubbleSize val="0"/>
        </c:dLbls>
        <c:axId val="113182592"/>
        <c:axId val="113184128"/>
      </c:scatterChart>
      <c:valAx>
        <c:axId val="1131825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3184128"/>
        <c:crossesAt val="0"/>
        <c:crossBetween val="midCat"/>
      </c:valAx>
      <c:valAx>
        <c:axId val="113184128"/>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595959"/>
                </a:solidFill>
                <a:latin typeface="+mn-lt"/>
                <a:ea typeface="+mn-ea"/>
                <a:cs typeface="+mn-cs"/>
              </a:defRPr>
            </a:pPr>
            <a:endParaRPr lang="es-CR"/>
          </a:p>
        </c:txPr>
        <c:crossAx val="113182592"/>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164885430724057E-2"/>
          <c:y val="0.1192093982780721"/>
          <c:w val="0.93864560884855186"/>
          <c:h val="0.80567713077931946"/>
        </c:manualLayout>
      </c:layout>
      <c:scatterChart>
        <c:scatterStyle val="smoothMarker"/>
        <c:varyColors val="0"/>
        <c:ser>
          <c:idx val="0"/>
          <c:order val="0"/>
          <c:tx>
            <c:v>1</c:v>
          </c:tx>
          <c:marker>
            <c:symbol val="diamond"/>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0-A8AE-4E0E-BBEA-811C22D01D11}"/>
            </c:ext>
          </c:extLst>
        </c:ser>
        <c:ser>
          <c:idx val="1"/>
          <c:order val="1"/>
          <c:tx>
            <c:v>2</c:v>
          </c:tx>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1-A8AE-4E0E-BBEA-811C22D01D11}"/>
            </c:ext>
          </c:extLst>
        </c:ser>
        <c:ser>
          <c:idx val="2"/>
          <c:order val="2"/>
          <c:tx>
            <c:v>3</c:v>
          </c:tx>
          <c:dPt>
            <c:idx val="0"/>
            <c:marker>
              <c:symbol val="triangle"/>
              <c:size val="10"/>
            </c:marker>
            <c:bubble3D val="0"/>
            <c:extLst>
              <c:ext xmlns:c16="http://schemas.microsoft.com/office/drawing/2014/chart" uri="{C3380CC4-5D6E-409C-BE32-E72D297353CC}">
                <c16:uniqueId val="{00000002-A8AE-4E0E-BBEA-811C22D01D11}"/>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3-A8AE-4E0E-BBEA-811C22D01D11}"/>
            </c:ext>
          </c:extLst>
        </c:ser>
        <c:ser>
          <c:idx val="3"/>
          <c:order val="3"/>
          <c:tx>
            <c:v>4</c:v>
          </c:tx>
          <c:marker>
            <c:symbol val="x"/>
            <c:size val="12"/>
            <c:spPr>
              <a:solidFill>
                <a:schemeClr val="accent1">
                  <a:alpha val="54000"/>
                </a:schemeClr>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4-A8AE-4E0E-BBEA-811C22D01D11}"/>
            </c:ext>
          </c:extLst>
        </c:ser>
        <c:ser>
          <c:idx val="4"/>
          <c:order val="4"/>
          <c:tx>
            <c:v>5</c:v>
          </c:tx>
          <c:marker>
            <c:symbol val="star"/>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5-A8AE-4E0E-BBEA-811C22D01D11}"/>
            </c:ext>
          </c:extLst>
        </c:ser>
        <c:ser>
          <c:idx val="5"/>
          <c:order val="5"/>
          <c:tx>
            <c:v>6</c:v>
          </c:tx>
          <c:marker>
            <c:symbol val="square"/>
            <c:size val="7"/>
            <c:spPr>
              <a:solidFill>
                <a:schemeClr val="accent1"/>
              </a:solidFill>
            </c:spPr>
          </c:marker>
          <c:dPt>
            <c:idx val="0"/>
            <c:marker>
              <c:symbol val="square"/>
              <c:size val="10"/>
            </c:marker>
            <c:bubble3D val="0"/>
            <c:extLst>
              <c:ext xmlns:c16="http://schemas.microsoft.com/office/drawing/2014/chart" uri="{C3380CC4-5D6E-409C-BE32-E72D297353CC}">
                <c16:uniqueId val="{00000006-A8AE-4E0E-BBEA-811C22D01D11}"/>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7-A8AE-4E0E-BBEA-811C22D01D11}"/>
            </c:ext>
          </c:extLst>
        </c:ser>
        <c:ser>
          <c:idx val="6"/>
          <c:order val="6"/>
          <c:tx>
            <c:v>7</c:v>
          </c:tx>
          <c:marker>
            <c:spPr>
              <a:ln w="63500"/>
            </c:spPr>
          </c:marker>
          <c:dPt>
            <c:idx val="0"/>
            <c:marker>
              <c:symbol val="plus"/>
              <c:size val="10"/>
            </c:marker>
            <c:bubble3D val="0"/>
            <c:extLst>
              <c:ext xmlns:c16="http://schemas.microsoft.com/office/drawing/2014/chart" uri="{C3380CC4-5D6E-409C-BE32-E72D297353CC}">
                <c16:uniqueId val="{00000008-A8AE-4E0E-BBEA-811C22D01D11}"/>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9-A8AE-4E0E-BBEA-811C22D01D11}"/>
            </c:ext>
          </c:extLst>
        </c:ser>
        <c:ser>
          <c:idx val="7"/>
          <c:order val="7"/>
          <c:tx>
            <c:v>8</c:v>
          </c:tx>
          <c:marker>
            <c:symbol val="dot"/>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A-A8AE-4E0E-BBEA-811C22D01D11}"/>
            </c:ext>
          </c:extLst>
        </c:ser>
        <c:dLbls>
          <c:showLegendKey val="0"/>
          <c:showVal val="0"/>
          <c:showCatName val="0"/>
          <c:showSerName val="0"/>
          <c:showPercent val="0"/>
          <c:showBubbleSize val="0"/>
        </c:dLbls>
        <c:axId val="113244032"/>
        <c:axId val="113245568"/>
      </c:scatterChart>
      <c:valAx>
        <c:axId val="1132440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R"/>
          </a:p>
        </c:txPr>
        <c:crossAx val="113245568"/>
        <c:crossesAt val="0"/>
        <c:crossBetween val="midCat"/>
      </c:valAx>
      <c:valAx>
        <c:axId val="113245568"/>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595959"/>
                </a:solidFill>
                <a:latin typeface="+mn-lt"/>
                <a:ea typeface="+mn-ea"/>
                <a:cs typeface="+mn-cs"/>
              </a:defRPr>
            </a:pPr>
            <a:endParaRPr lang="es-CR"/>
          </a:p>
        </c:txPr>
        <c:crossAx val="113244032"/>
        <c:crosses val="autoZero"/>
        <c:crossBetween val="midCat"/>
        <c:majorUnit val="5"/>
      </c:valAx>
      <c:spPr>
        <a:noFill/>
        <a:ln w="25400">
          <a:noFill/>
        </a:ln>
      </c:spPr>
    </c:plotArea>
    <c:plotVisOnly val="1"/>
    <c:dispBlanksAs val="gap"/>
    <c:showDLblsOverMax val="0"/>
  </c:chart>
  <c:spPr>
    <a:noFill/>
    <a:ln w="9525">
      <a:noFill/>
    </a:ln>
  </c:spPr>
  <c:txPr>
    <a:bodyPr/>
    <a:lstStyle/>
    <a:p>
      <a:pPr>
        <a:defRPr/>
      </a:pPr>
      <a:endParaRPr lang="es-C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164885430724057E-2"/>
          <c:y val="0.1192093982780721"/>
          <c:w val="0.93864560884855186"/>
          <c:h val="0.80567713077931946"/>
        </c:manualLayout>
      </c:layout>
      <c:scatterChart>
        <c:scatterStyle val="lineMarker"/>
        <c:varyColors val="0"/>
        <c:ser>
          <c:idx val="0"/>
          <c:order val="0"/>
          <c:tx>
            <c:strRef>
              <c:f>'Mapa de Riesgo'!$M$4</c:f>
              <c:strCache>
                <c:ptCount val="1"/>
                <c:pt idx="0">
                  <c:v>1</c:v>
                </c:pt>
              </c:strCache>
            </c:strRef>
          </c:tx>
          <c:spPr>
            <a:ln w="28575">
              <a:noFill/>
            </a:ln>
          </c:spPr>
          <c:marker>
            <c:symbol val="diamond"/>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Riesgo'!$Q$4</c:f>
              <c:numCache>
                <c:formatCode>General</c:formatCode>
                <c:ptCount val="1"/>
                <c:pt idx="0">
                  <c:v>25</c:v>
                </c:pt>
              </c:numCache>
            </c:numRef>
          </c:xVal>
          <c:yVal>
            <c:numRef>
              <c:f>'Mapa de Riesgo'!$Q$4</c:f>
              <c:numCache>
                <c:formatCode>General</c:formatCode>
                <c:ptCount val="1"/>
                <c:pt idx="0">
                  <c:v>25</c:v>
                </c:pt>
              </c:numCache>
            </c:numRef>
          </c:yVal>
          <c:smooth val="0"/>
          <c:extLst>
            <c:ext xmlns:c16="http://schemas.microsoft.com/office/drawing/2014/chart" uri="{C3380CC4-5D6E-409C-BE32-E72D297353CC}">
              <c16:uniqueId val="{00000000-243A-4A87-A35B-2F0A0FF9C013}"/>
            </c:ext>
          </c:extLst>
        </c:ser>
        <c:ser>
          <c:idx val="1"/>
          <c:order val="1"/>
          <c:tx>
            <c:strRef>
              <c:f>'Mapa de Riesgo'!$M$5</c:f>
              <c:strCache>
                <c:ptCount val="1"/>
                <c:pt idx="0">
                  <c:v>2</c:v>
                </c:pt>
              </c:strCache>
            </c:strRef>
          </c:tx>
          <c:spPr>
            <a:ln w="28575">
              <a:noFill/>
            </a:ln>
          </c:spP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Riesgo'!$Q$5</c:f>
              <c:numCache>
                <c:formatCode>General</c:formatCode>
                <c:ptCount val="1"/>
                <c:pt idx="0">
                  <c:v>0</c:v>
                </c:pt>
              </c:numCache>
            </c:numRef>
          </c:xVal>
          <c:yVal>
            <c:numRef>
              <c:f>'Mapa de Riesgo'!$Q$5</c:f>
              <c:numCache>
                <c:formatCode>General</c:formatCode>
                <c:ptCount val="1"/>
                <c:pt idx="0">
                  <c:v>0</c:v>
                </c:pt>
              </c:numCache>
            </c:numRef>
          </c:yVal>
          <c:smooth val="0"/>
          <c:extLst>
            <c:ext xmlns:c16="http://schemas.microsoft.com/office/drawing/2014/chart" uri="{C3380CC4-5D6E-409C-BE32-E72D297353CC}">
              <c16:uniqueId val="{00000001-243A-4A87-A35B-2F0A0FF9C013}"/>
            </c:ext>
          </c:extLst>
        </c:ser>
        <c:ser>
          <c:idx val="2"/>
          <c:order val="2"/>
          <c:tx>
            <c:strRef>
              <c:f>'Mapa de Riesgo'!$M$6</c:f>
              <c:strCache>
                <c:ptCount val="1"/>
                <c:pt idx="0">
                  <c:v>3</c:v>
                </c:pt>
              </c:strCache>
            </c:strRef>
          </c:tx>
          <c:spPr>
            <a:ln w="28575">
              <a:noFill/>
            </a:ln>
          </c:spPr>
          <c:dPt>
            <c:idx val="0"/>
            <c:marker>
              <c:symbol val="triangle"/>
              <c:size val="10"/>
            </c:marker>
            <c:bubble3D val="0"/>
            <c:extLst>
              <c:ext xmlns:c16="http://schemas.microsoft.com/office/drawing/2014/chart" uri="{C3380CC4-5D6E-409C-BE32-E72D297353CC}">
                <c16:uniqueId val="{00000002-243A-4A87-A35B-2F0A0FF9C013}"/>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Riesgo'!$Q$6</c:f>
              <c:numCache>
                <c:formatCode>General</c:formatCode>
                <c:ptCount val="1"/>
                <c:pt idx="0">
                  <c:v>0</c:v>
                </c:pt>
              </c:numCache>
            </c:numRef>
          </c:xVal>
          <c:yVal>
            <c:numRef>
              <c:f>'Mapa de Riesgo'!$Q$6</c:f>
              <c:numCache>
                <c:formatCode>General</c:formatCode>
                <c:ptCount val="1"/>
                <c:pt idx="0">
                  <c:v>0</c:v>
                </c:pt>
              </c:numCache>
            </c:numRef>
          </c:yVal>
          <c:smooth val="0"/>
          <c:extLst>
            <c:ext xmlns:c16="http://schemas.microsoft.com/office/drawing/2014/chart" uri="{C3380CC4-5D6E-409C-BE32-E72D297353CC}">
              <c16:uniqueId val="{00000003-243A-4A87-A35B-2F0A0FF9C013}"/>
            </c:ext>
          </c:extLst>
        </c:ser>
        <c:ser>
          <c:idx val="3"/>
          <c:order val="3"/>
          <c:tx>
            <c:strRef>
              <c:f>'Mapa de Riesgo'!$M$7</c:f>
              <c:strCache>
                <c:ptCount val="1"/>
                <c:pt idx="0">
                  <c:v>4</c:v>
                </c:pt>
              </c:strCache>
            </c:strRef>
          </c:tx>
          <c:spPr>
            <a:ln w="28575">
              <a:noFill/>
            </a:ln>
          </c:spPr>
          <c:marker>
            <c:symbol val="x"/>
            <c:size val="12"/>
            <c:spPr>
              <a:solidFill>
                <a:schemeClr val="accent1">
                  <a:alpha val="54000"/>
                </a:schemeClr>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Riesgo'!$Q$7</c:f>
              <c:numCache>
                <c:formatCode>General</c:formatCode>
                <c:ptCount val="1"/>
                <c:pt idx="0">
                  <c:v>0</c:v>
                </c:pt>
              </c:numCache>
            </c:numRef>
          </c:xVal>
          <c:yVal>
            <c:numRef>
              <c:f>'Mapa de Riesgo'!$Q$7</c:f>
              <c:numCache>
                <c:formatCode>General</c:formatCode>
                <c:ptCount val="1"/>
                <c:pt idx="0">
                  <c:v>0</c:v>
                </c:pt>
              </c:numCache>
            </c:numRef>
          </c:yVal>
          <c:smooth val="0"/>
          <c:extLst>
            <c:ext xmlns:c16="http://schemas.microsoft.com/office/drawing/2014/chart" uri="{C3380CC4-5D6E-409C-BE32-E72D297353CC}">
              <c16:uniqueId val="{00000004-243A-4A87-A35B-2F0A0FF9C013}"/>
            </c:ext>
          </c:extLst>
        </c:ser>
        <c:ser>
          <c:idx val="4"/>
          <c:order val="4"/>
          <c:tx>
            <c:strRef>
              <c:f>'Mapa de Riesgo'!$M$8</c:f>
              <c:strCache>
                <c:ptCount val="1"/>
                <c:pt idx="0">
                  <c:v>5</c:v>
                </c:pt>
              </c:strCache>
            </c:strRef>
          </c:tx>
          <c:spPr>
            <a:ln w="28575">
              <a:solidFill>
                <a:schemeClr val="accent1">
                  <a:tint val="77000"/>
                  <a:shade val="95000"/>
                  <a:satMod val="105000"/>
                </a:schemeClr>
              </a:solidFill>
            </a:ln>
          </c:spPr>
          <c:marker>
            <c:symbol val="star"/>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Riesgo'!$Q$8</c:f>
              <c:numCache>
                <c:formatCode>General</c:formatCode>
                <c:ptCount val="1"/>
                <c:pt idx="0">
                  <c:v>0</c:v>
                </c:pt>
              </c:numCache>
            </c:numRef>
          </c:xVal>
          <c:yVal>
            <c:numRef>
              <c:f>'Mapa de Riesgo'!$Q$8</c:f>
              <c:numCache>
                <c:formatCode>General</c:formatCode>
                <c:ptCount val="1"/>
                <c:pt idx="0">
                  <c:v>0</c:v>
                </c:pt>
              </c:numCache>
            </c:numRef>
          </c:yVal>
          <c:smooth val="0"/>
          <c:extLst>
            <c:ext xmlns:c16="http://schemas.microsoft.com/office/drawing/2014/chart" uri="{C3380CC4-5D6E-409C-BE32-E72D297353CC}">
              <c16:uniqueId val="{00000005-243A-4A87-A35B-2F0A0FF9C013}"/>
            </c:ext>
          </c:extLst>
        </c:ser>
        <c:ser>
          <c:idx val="5"/>
          <c:order val="5"/>
          <c:tx>
            <c:strRef>
              <c:f>'Mapa de Riesgo'!$M$9</c:f>
              <c:strCache>
                <c:ptCount val="1"/>
                <c:pt idx="0">
                  <c:v>6</c:v>
                </c:pt>
              </c:strCache>
            </c:strRef>
          </c:tx>
          <c:marker>
            <c:symbol val="square"/>
            <c:size val="7"/>
            <c:spPr>
              <a:solidFill>
                <a:schemeClr val="accent1"/>
              </a:solidFill>
            </c:spPr>
          </c:marker>
          <c:dPt>
            <c:idx val="0"/>
            <c:marker>
              <c:symbol val="square"/>
              <c:size val="10"/>
            </c:marker>
            <c:bubble3D val="0"/>
            <c:extLst>
              <c:ext xmlns:c16="http://schemas.microsoft.com/office/drawing/2014/chart" uri="{C3380CC4-5D6E-409C-BE32-E72D297353CC}">
                <c16:uniqueId val="{00000006-243A-4A87-A35B-2F0A0FF9C013}"/>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Riesgo'!$Q$9</c:f>
              <c:numCache>
                <c:formatCode>General</c:formatCode>
                <c:ptCount val="1"/>
                <c:pt idx="0">
                  <c:v>0</c:v>
                </c:pt>
              </c:numCache>
            </c:numRef>
          </c:xVal>
          <c:yVal>
            <c:numRef>
              <c:f>'Mapa de Riesgo'!$Q$9</c:f>
              <c:numCache>
                <c:formatCode>General</c:formatCode>
                <c:ptCount val="1"/>
                <c:pt idx="0">
                  <c:v>0</c:v>
                </c:pt>
              </c:numCache>
            </c:numRef>
          </c:yVal>
          <c:smooth val="0"/>
          <c:extLst>
            <c:ext xmlns:c16="http://schemas.microsoft.com/office/drawing/2014/chart" uri="{C3380CC4-5D6E-409C-BE32-E72D297353CC}">
              <c16:uniqueId val="{00000007-243A-4A87-A35B-2F0A0FF9C013}"/>
            </c:ext>
          </c:extLst>
        </c:ser>
        <c:ser>
          <c:idx val="6"/>
          <c:order val="6"/>
          <c:tx>
            <c:strRef>
              <c:f>'Mapa de Riesgo'!$M$10</c:f>
              <c:strCache>
                <c:ptCount val="1"/>
                <c:pt idx="0">
                  <c:v>7</c:v>
                </c:pt>
              </c:strCache>
            </c:strRef>
          </c:tx>
          <c:spPr>
            <a:ln w="28575">
              <a:noFill/>
            </a:ln>
          </c:spPr>
          <c:marker>
            <c:spPr>
              <a:ln w="63500"/>
            </c:spPr>
          </c:marker>
          <c:dPt>
            <c:idx val="0"/>
            <c:marker>
              <c:symbol val="plus"/>
              <c:size val="10"/>
            </c:marker>
            <c:bubble3D val="0"/>
            <c:extLst>
              <c:ext xmlns:c16="http://schemas.microsoft.com/office/drawing/2014/chart" uri="{C3380CC4-5D6E-409C-BE32-E72D297353CC}">
                <c16:uniqueId val="{00000008-243A-4A87-A35B-2F0A0FF9C013}"/>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Riesgo'!$Q$10</c:f>
              <c:numCache>
                <c:formatCode>General</c:formatCode>
                <c:ptCount val="1"/>
                <c:pt idx="0">
                  <c:v>0</c:v>
                </c:pt>
              </c:numCache>
            </c:numRef>
          </c:xVal>
          <c:yVal>
            <c:numRef>
              <c:f>'Mapa de Riesgo'!$Q$10</c:f>
              <c:numCache>
                <c:formatCode>General</c:formatCode>
                <c:ptCount val="1"/>
                <c:pt idx="0">
                  <c:v>0</c:v>
                </c:pt>
              </c:numCache>
            </c:numRef>
          </c:yVal>
          <c:smooth val="0"/>
          <c:extLst>
            <c:ext xmlns:c16="http://schemas.microsoft.com/office/drawing/2014/chart" uri="{C3380CC4-5D6E-409C-BE32-E72D297353CC}">
              <c16:uniqueId val="{00000009-243A-4A87-A35B-2F0A0FF9C013}"/>
            </c:ext>
          </c:extLst>
        </c:ser>
        <c:ser>
          <c:idx val="7"/>
          <c:order val="7"/>
          <c:tx>
            <c:strRef>
              <c:f>'Mapa de Riesgo'!$M$11</c:f>
              <c:strCache>
                <c:ptCount val="1"/>
                <c:pt idx="0">
                  <c:v>8</c:v>
                </c:pt>
              </c:strCache>
            </c:strRef>
          </c:tx>
          <c:spPr>
            <a:ln w="28575">
              <a:noFill/>
            </a:ln>
          </c:spPr>
          <c:marker>
            <c:symbol val="dot"/>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Riesgo'!$Q$11</c:f>
              <c:numCache>
                <c:formatCode>General</c:formatCode>
                <c:ptCount val="1"/>
                <c:pt idx="0">
                  <c:v>0</c:v>
                </c:pt>
              </c:numCache>
            </c:numRef>
          </c:xVal>
          <c:yVal>
            <c:numRef>
              <c:f>'Mapa de Riesgo'!$Q$11</c:f>
              <c:numCache>
                <c:formatCode>General</c:formatCode>
                <c:ptCount val="1"/>
                <c:pt idx="0">
                  <c:v>0</c:v>
                </c:pt>
              </c:numCache>
            </c:numRef>
          </c:yVal>
          <c:smooth val="0"/>
          <c:extLst>
            <c:ext xmlns:c16="http://schemas.microsoft.com/office/drawing/2014/chart" uri="{C3380CC4-5D6E-409C-BE32-E72D297353CC}">
              <c16:uniqueId val="{0000000A-243A-4A87-A35B-2F0A0FF9C013}"/>
            </c:ext>
          </c:extLst>
        </c:ser>
        <c:dLbls>
          <c:showLegendKey val="0"/>
          <c:showVal val="0"/>
          <c:showCatName val="0"/>
          <c:showSerName val="0"/>
          <c:showPercent val="0"/>
          <c:showBubbleSize val="0"/>
        </c:dLbls>
        <c:axId val="113656192"/>
        <c:axId val="113657728"/>
      </c:scatterChart>
      <c:valAx>
        <c:axId val="113656192"/>
        <c:scaling>
          <c:orientation val="minMax"/>
          <c:max val="2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3657728"/>
        <c:crossesAt val="0"/>
        <c:crossBetween val="midCat"/>
        <c:majorUnit val="5"/>
      </c:valAx>
      <c:valAx>
        <c:axId val="113657728"/>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595959"/>
                </a:solidFill>
                <a:latin typeface="+mn-lt"/>
                <a:ea typeface="+mn-ea"/>
                <a:cs typeface="+mn-cs"/>
              </a:defRPr>
            </a:pPr>
            <a:endParaRPr lang="es-CR"/>
          </a:p>
        </c:txPr>
        <c:crossAx val="113656192"/>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164885430724057E-2"/>
          <c:y val="0.1192093982780721"/>
          <c:w val="0.93864560884855186"/>
          <c:h val="0.80567713077931946"/>
        </c:manualLayout>
      </c:layout>
      <c:scatterChart>
        <c:scatterStyle val="smoothMarker"/>
        <c:varyColors val="0"/>
        <c:ser>
          <c:idx val="0"/>
          <c:order val="0"/>
          <c:tx>
            <c:strRef>
              <c:f>'Mapa de Calor (2)'!$M$12</c:f>
              <c:strCache>
                <c:ptCount val="1"/>
                <c:pt idx="0">
                  <c:v>1</c:v>
                </c:pt>
              </c:strCache>
            </c:strRef>
          </c:tx>
          <c:marker>
            <c:symbol val="diamond"/>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(2)'!$Q$12</c:f>
              <c:numCache>
                <c:formatCode>General</c:formatCode>
                <c:ptCount val="1"/>
                <c:pt idx="0">
                  <c:v>0</c:v>
                </c:pt>
              </c:numCache>
            </c:numRef>
          </c:xVal>
          <c:yVal>
            <c:numRef>
              <c:f>'Mapa de Calor (2)'!$Q$12</c:f>
              <c:numCache>
                <c:formatCode>General</c:formatCode>
                <c:ptCount val="1"/>
                <c:pt idx="0">
                  <c:v>0</c:v>
                </c:pt>
              </c:numCache>
            </c:numRef>
          </c:yVal>
          <c:smooth val="1"/>
          <c:extLst>
            <c:ext xmlns:c16="http://schemas.microsoft.com/office/drawing/2014/chart" uri="{C3380CC4-5D6E-409C-BE32-E72D297353CC}">
              <c16:uniqueId val="{00000000-1762-4F46-B8BC-94BA7CF029BD}"/>
            </c:ext>
          </c:extLst>
        </c:ser>
        <c:ser>
          <c:idx val="1"/>
          <c:order val="1"/>
          <c:tx>
            <c:strRef>
              <c:f>'Mapa de Calor (2)'!$M$13</c:f>
              <c:strCache>
                <c:ptCount val="1"/>
                <c:pt idx="0">
                  <c:v>2</c:v>
                </c:pt>
              </c:strCache>
            </c:strRef>
          </c:tx>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(2)'!$Q$13</c:f>
              <c:numCache>
                <c:formatCode>General</c:formatCode>
                <c:ptCount val="1"/>
                <c:pt idx="0">
                  <c:v>0</c:v>
                </c:pt>
              </c:numCache>
            </c:numRef>
          </c:xVal>
          <c:yVal>
            <c:numRef>
              <c:f>'Mapa de Calor (2)'!$Q$13</c:f>
              <c:numCache>
                <c:formatCode>General</c:formatCode>
                <c:ptCount val="1"/>
                <c:pt idx="0">
                  <c:v>0</c:v>
                </c:pt>
              </c:numCache>
            </c:numRef>
          </c:yVal>
          <c:smooth val="1"/>
          <c:extLst>
            <c:ext xmlns:c16="http://schemas.microsoft.com/office/drawing/2014/chart" uri="{C3380CC4-5D6E-409C-BE32-E72D297353CC}">
              <c16:uniqueId val="{00000001-1762-4F46-B8BC-94BA7CF029BD}"/>
            </c:ext>
          </c:extLst>
        </c:ser>
        <c:ser>
          <c:idx val="2"/>
          <c:order val="2"/>
          <c:tx>
            <c:strRef>
              <c:f>'Mapa de Calor (2)'!$M$14</c:f>
              <c:strCache>
                <c:ptCount val="1"/>
                <c:pt idx="0">
                  <c:v>3</c:v>
                </c:pt>
              </c:strCache>
            </c:strRef>
          </c:tx>
          <c:dPt>
            <c:idx val="0"/>
            <c:marker>
              <c:symbol val="triangle"/>
              <c:size val="10"/>
            </c:marker>
            <c:bubble3D val="0"/>
            <c:extLst>
              <c:ext xmlns:c16="http://schemas.microsoft.com/office/drawing/2014/chart" uri="{C3380CC4-5D6E-409C-BE32-E72D297353CC}">
                <c16:uniqueId val="{00000002-1762-4F46-B8BC-94BA7CF029BD}"/>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(2)'!$Q$14</c:f>
              <c:numCache>
                <c:formatCode>General</c:formatCode>
                <c:ptCount val="1"/>
                <c:pt idx="0">
                  <c:v>0</c:v>
                </c:pt>
              </c:numCache>
            </c:numRef>
          </c:xVal>
          <c:yVal>
            <c:numRef>
              <c:f>'Mapa de Calor (2)'!$Q$14</c:f>
              <c:numCache>
                <c:formatCode>General</c:formatCode>
                <c:ptCount val="1"/>
                <c:pt idx="0">
                  <c:v>0</c:v>
                </c:pt>
              </c:numCache>
            </c:numRef>
          </c:yVal>
          <c:smooth val="1"/>
          <c:extLst>
            <c:ext xmlns:c16="http://schemas.microsoft.com/office/drawing/2014/chart" uri="{C3380CC4-5D6E-409C-BE32-E72D297353CC}">
              <c16:uniqueId val="{00000003-1762-4F46-B8BC-94BA7CF029BD}"/>
            </c:ext>
          </c:extLst>
        </c:ser>
        <c:ser>
          <c:idx val="3"/>
          <c:order val="3"/>
          <c:tx>
            <c:strRef>
              <c:f>'Mapa de Calor (2)'!$M$15</c:f>
              <c:strCache>
                <c:ptCount val="1"/>
                <c:pt idx="0">
                  <c:v>4</c:v>
                </c:pt>
              </c:strCache>
            </c:strRef>
          </c:tx>
          <c:marker>
            <c:symbol val="x"/>
            <c:size val="12"/>
            <c:spPr>
              <a:solidFill>
                <a:schemeClr val="accent1">
                  <a:alpha val="54000"/>
                </a:schemeClr>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(2)'!$Q$15</c:f>
              <c:numCache>
                <c:formatCode>General</c:formatCode>
                <c:ptCount val="1"/>
                <c:pt idx="0">
                  <c:v>0</c:v>
                </c:pt>
              </c:numCache>
            </c:numRef>
          </c:xVal>
          <c:yVal>
            <c:numRef>
              <c:f>'Mapa de Calor (2)'!$Q$15</c:f>
              <c:numCache>
                <c:formatCode>General</c:formatCode>
                <c:ptCount val="1"/>
                <c:pt idx="0">
                  <c:v>0</c:v>
                </c:pt>
              </c:numCache>
            </c:numRef>
          </c:yVal>
          <c:smooth val="1"/>
          <c:extLst>
            <c:ext xmlns:c16="http://schemas.microsoft.com/office/drawing/2014/chart" uri="{C3380CC4-5D6E-409C-BE32-E72D297353CC}">
              <c16:uniqueId val="{00000004-1762-4F46-B8BC-94BA7CF029BD}"/>
            </c:ext>
          </c:extLst>
        </c:ser>
        <c:ser>
          <c:idx val="4"/>
          <c:order val="4"/>
          <c:tx>
            <c:strRef>
              <c:f>'Mapa de Calor (2)'!$M$16</c:f>
              <c:strCache>
                <c:ptCount val="1"/>
                <c:pt idx="0">
                  <c:v>5</c:v>
                </c:pt>
              </c:strCache>
            </c:strRef>
          </c:tx>
          <c:marker>
            <c:symbol val="star"/>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(2)'!$Q$16</c:f>
              <c:numCache>
                <c:formatCode>General</c:formatCode>
                <c:ptCount val="1"/>
                <c:pt idx="0">
                  <c:v>0</c:v>
                </c:pt>
              </c:numCache>
            </c:numRef>
          </c:xVal>
          <c:yVal>
            <c:numRef>
              <c:f>'Mapa de Calor (2)'!$Q$16</c:f>
              <c:numCache>
                <c:formatCode>General</c:formatCode>
                <c:ptCount val="1"/>
                <c:pt idx="0">
                  <c:v>0</c:v>
                </c:pt>
              </c:numCache>
            </c:numRef>
          </c:yVal>
          <c:smooth val="1"/>
          <c:extLst>
            <c:ext xmlns:c16="http://schemas.microsoft.com/office/drawing/2014/chart" uri="{C3380CC4-5D6E-409C-BE32-E72D297353CC}">
              <c16:uniqueId val="{00000005-1762-4F46-B8BC-94BA7CF029BD}"/>
            </c:ext>
          </c:extLst>
        </c:ser>
        <c:ser>
          <c:idx val="5"/>
          <c:order val="5"/>
          <c:tx>
            <c:strRef>
              <c:f>'Mapa de Calor (2)'!$M$17</c:f>
              <c:strCache>
                <c:ptCount val="1"/>
                <c:pt idx="0">
                  <c:v>6</c:v>
                </c:pt>
              </c:strCache>
            </c:strRef>
          </c:tx>
          <c:marker>
            <c:symbol val="square"/>
            <c:size val="7"/>
            <c:spPr>
              <a:solidFill>
                <a:schemeClr val="accent1"/>
              </a:solidFill>
            </c:spPr>
          </c:marker>
          <c:dPt>
            <c:idx val="0"/>
            <c:marker>
              <c:symbol val="square"/>
              <c:size val="10"/>
            </c:marker>
            <c:bubble3D val="0"/>
            <c:extLst>
              <c:ext xmlns:c16="http://schemas.microsoft.com/office/drawing/2014/chart" uri="{C3380CC4-5D6E-409C-BE32-E72D297353CC}">
                <c16:uniqueId val="{00000006-1762-4F46-B8BC-94BA7CF029BD}"/>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(2)'!$Q$17</c:f>
              <c:numCache>
                <c:formatCode>General</c:formatCode>
                <c:ptCount val="1"/>
                <c:pt idx="0">
                  <c:v>0</c:v>
                </c:pt>
              </c:numCache>
            </c:numRef>
          </c:xVal>
          <c:yVal>
            <c:numRef>
              <c:f>'Mapa de Calor (2)'!$Q$17</c:f>
              <c:numCache>
                <c:formatCode>General</c:formatCode>
                <c:ptCount val="1"/>
                <c:pt idx="0">
                  <c:v>0</c:v>
                </c:pt>
              </c:numCache>
            </c:numRef>
          </c:yVal>
          <c:smooth val="1"/>
          <c:extLst>
            <c:ext xmlns:c16="http://schemas.microsoft.com/office/drawing/2014/chart" uri="{C3380CC4-5D6E-409C-BE32-E72D297353CC}">
              <c16:uniqueId val="{00000007-1762-4F46-B8BC-94BA7CF029BD}"/>
            </c:ext>
          </c:extLst>
        </c:ser>
        <c:ser>
          <c:idx val="6"/>
          <c:order val="6"/>
          <c:tx>
            <c:strRef>
              <c:f>'Mapa de Calor (2)'!$M$18</c:f>
              <c:strCache>
                <c:ptCount val="1"/>
                <c:pt idx="0">
                  <c:v>7</c:v>
                </c:pt>
              </c:strCache>
            </c:strRef>
          </c:tx>
          <c:marker>
            <c:spPr>
              <a:ln w="63500"/>
            </c:spPr>
          </c:marker>
          <c:dPt>
            <c:idx val="0"/>
            <c:marker>
              <c:symbol val="plus"/>
              <c:size val="10"/>
            </c:marker>
            <c:bubble3D val="0"/>
            <c:extLst>
              <c:ext xmlns:c16="http://schemas.microsoft.com/office/drawing/2014/chart" uri="{C3380CC4-5D6E-409C-BE32-E72D297353CC}">
                <c16:uniqueId val="{00000008-1762-4F46-B8BC-94BA7CF029BD}"/>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(2)'!$Q$18</c:f>
              <c:numCache>
                <c:formatCode>General</c:formatCode>
                <c:ptCount val="1"/>
                <c:pt idx="0">
                  <c:v>0</c:v>
                </c:pt>
              </c:numCache>
            </c:numRef>
          </c:xVal>
          <c:yVal>
            <c:numRef>
              <c:f>'Mapa de Calor (2)'!$Q$18</c:f>
              <c:numCache>
                <c:formatCode>General</c:formatCode>
                <c:ptCount val="1"/>
                <c:pt idx="0">
                  <c:v>0</c:v>
                </c:pt>
              </c:numCache>
            </c:numRef>
          </c:yVal>
          <c:smooth val="1"/>
          <c:extLst>
            <c:ext xmlns:c16="http://schemas.microsoft.com/office/drawing/2014/chart" uri="{C3380CC4-5D6E-409C-BE32-E72D297353CC}">
              <c16:uniqueId val="{00000009-1762-4F46-B8BC-94BA7CF029BD}"/>
            </c:ext>
          </c:extLst>
        </c:ser>
        <c:ser>
          <c:idx val="7"/>
          <c:order val="7"/>
          <c:tx>
            <c:strRef>
              <c:f>'Mapa de Calor (2)'!$M$19</c:f>
              <c:strCache>
                <c:ptCount val="1"/>
                <c:pt idx="0">
                  <c:v>8</c:v>
                </c:pt>
              </c:strCache>
            </c:strRef>
          </c:tx>
          <c:marker>
            <c:symbol val="dot"/>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'Mapa de Calor (2)'!$Q$19</c:f>
              <c:numCache>
                <c:formatCode>General</c:formatCode>
                <c:ptCount val="1"/>
                <c:pt idx="0">
                  <c:v>0</c:v>
                </c:pt>
              </c:numCache>
            </c:numRef>
          </c:xVal>
          <c:yVal>
            <c:numRef>
              <c:f>'Mapa de Calor (2)'!$Q$19</c:f>
              <c:numCache>
                <c:formatCode>General</c:formatCode>
                <c:ptCount val="1"/>
                <c:pt idx="0">
                  <c:v>0</c:v>
                </c:pt>
              </c:numCache>
            </c:numRef>
          </c:yVal>
          <c:smooth val="1"/>
          <c:extLst>
            <c:ext xmlns:c16="http://schemas.microsoft.com/office/drawing/2014/chart" uri="{C3380CC4-5D6E-409C-BE32-E72D297353CC}">
              <c16:uniqueId val="{0000000A-1762-4F46-B8BC-94BA7CF029BD}"/>
            </c:ext>
          </c:extLst>
        </c:ser>
        <c:dLbls>
          <c:showLegendKey val="0"/>
          <c:showVal val="0"/>
          <c:showCatName val="0"/>
          <c:showSerName val="0"/>
          <c:showPercent val="0"/>
          <c:showBubbleSize val="0"/>
        </c:dLbls>
        <c:axId val="113795072"/>
        <c:axId val="113796608"/>
      </c:scatterChart>
      <c:valAx>
        <c:axId val="113795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3796608"/>
        <c:crossesAt val="0"/>
        <c:crossBetween val="midCat"/>
      </c:valAx>
      <c:valAx>
        <c:axId val="113796608"/>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595959"/>
                </a:solidFill>
                <a:latin typeface="+mn-lt"/>
                <a:ea typeface="+mn-ea"/>
                <a:cs typeface="+mn-cs"/>
              </a:defRPr>
            </a:pPr>
            <a:endParaRPr lang="es-CR"/>
          </a:p>
        </c:txPr>
        <c:crossAx val="113795072"/>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164885430724057E-2"/>
          <c:y val="0.1192093982780721"/>
          <c:w val="0.93864560884855186"/>
          <c:h val="0.80567713077931946"/>
        </c:manualLayout>
      </c:layout>
      <c:scatterChart>
        <c:scatterStyle val="smoothMarker"/>
        <c:varyColors val="0"/>
        <c:ser>
          <c:idx val="0"/>
          <c:order val="0"/>
          <c:tx>
            <c:v>1</c:v>
          </c:tx>
          <c:marker>
            <c:symbol val="diamond"/>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0-9826-41C3-B8B0-95AA751B42E7}"/>
            </c:ext>
          </c:extLst>
        </c:ser>
        <c:ser>
          <c:idx val="1"/>
          <c:order val="1"/>
          <c:tx>
            <c:v>2</c:v>
          </c:tx>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1-9826-41C3-B8B0-95AA751B42E7}"/>
            </c:ext>
          </c:extLst>
        </c:ser>
        <c:ser>
          <c:idx val="2"/>
          <c:order val="2"/>
          <c:tx>
            <c:v>3</c:v>
          </c:tx>
          <c:dPt>
            <c:idx val="0"/>
            <c:marker>
              <c:symbol val="triangle"/>
              <c:size val="10"/>
            </c:marker>
            <c:bubble3D val="0"/>
            <c:extLst>
              <c:ext xmlns:c16="http://schemas.microsoft.com/office/drawing/2014/chart" uri="{C3380CC4-5D6E-409C-BE32-E72D297353CC}">
                <c16:uniqueId val="{00000002-9826-41C3-B8B0-95AA751B42E7}"/>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3-9826-41C3-B8B0-95AA751B42E7}"/>
            </c:ext>
          </c:extLst>
        </c:ser>
        <c:ser>
          <c:idx val="3"/>
          <c:order val="3"/>
          <c:tx>
            <c:v>4</c:v>
          </c:tx>
          <c:marker>
            <c:symbol val="x"/>
            <c:size val="12"/>
            <c:spPr>
              <a:solidFill>
                <a:schemeClr val="accent1">
                  <a:alpha val="54000"/>
                </a:schemeClr>
              </a:solidFill>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4-9826-41C3-B8B0-95AA751B42E7}"/>
            </c:ext>
          </c:extLst>
        </c:ser>
        <c:ser>
          <c:idx val="4"/>
          <c:order val="4"/>
          <c:tx>
            <c:v>5</c:v>
          </c:tx>
          <c:marker>
            <c:symbol val="star"/>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5-9826-41C3-B8B0-95AA751B42E7}"/>
            </c:ext>
          </c:extLst>
        </c:ser>
        <c:ser>
          <c:idx val="5"/>
          <c:order val="5"/>
          <c:tx>
            <c:v>6</c:v>
          </c:tx>
          <c:marker>
            <c:symbol val="square"/>
            <c:size val="7"/>
            <c:spPr>
              <a:solidFill>
                <a:schemeClr val="accent1"/>
              </a:solidFill>
            </c:spPr>
          </c:marker>
          <c:dPt>
            <c:idx val="0"/>
            <c:marker>
              <c:symbol val="square"/>
              <c:size val="10"/>
            </c:marker>
            <c:bubble3D val="0"/>
            <c:extLst>
              <c:ext xmlns:c16="http://schemas.microsoft.com/office/drawing/2014/chart" uri="{C3380CC4-5D6E-409C-BE32-E72D297353CC}">
                <c16:uniqueId val="{00000006-9826-41C3-B8B0-95AA751B42E7}"/>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7-9826-41C3-B8B0-95AA751B42E7}"/>
            </c:ext>
          </c:extLst>
        </c:ser>
        <c:ser>
          <c:idx val="6"/>
          <c:order val="6"/>
          <c:tx>
            <c:v>7</c:v>
          </c:tx>
          <c:marker>
            <c:spPr>
              <a:ln w="63500"/>
            </c:spPr>
          </c:marker>
          <c:dPt>
            <c:idx val="0"/>
            <c:marker>
              <c:symbol val="plus"/>
              <c:size val="10"/>
            </c:marker>
            <c:bubble3D val="0"/>
            <c:extLst>
              <c:ext xmlns:c16="http://schemas.microsoft.com/office/drawing/2014/chart" uri="{C3380CC4-5D6E-409C-BE32-E72D297353CC}">
                <c16:uniqueId val="{00000008-9826-41C3-B8B0-95AA751B42E7}"/>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9-9826-41C3-B8B0-95AA751B42E7}"/>
            </c:ext>
          </c:extLst>
        </c:ser>
        <c:ser>
          <c:idx val="7"/>
          <c:order val="7"/>
          <c:tx>
            <c:v>8</c:v>
          </c:tx>
          <c:marker>
            <c:symbol val="dot"/>
            <c:size val="10"/>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Lit>
              <c:formatCode>General</c:formatCode>
              <c:ptCount val="1"/>
              <c:pt idx="0">
                <c:v>0</c:v>
              </c:pt>
            </c:numLit>
          </c:xVal>
          <c:yVal>
            <c:numLit>
              <c:formatCode>General</c:formatCode>
              <c:ptCount val="1"/>
              <c:pt idx="0">
                <c:v>0</c:v>
              </c:pt>
            </c:numLit>
          </c:yVal>
          <c:smooth val="1"/>
          <c:extLst>
            <c:ext xmlns:c16="http://schemas.microsoft.com/office/drawing/2014/chart" uri="{C3380CC4-5D6E-409C-BE32-E72D297353CC}">
              <c16:uniqueId val="{0000000A-9826-41C3-B8B0-95AA751B42E7}"/>
            </c:ext>
          </c:extLst>
        </c:ser>
        <c:dLbls>
          <c:showLegendKey val="0"/>
          <c:showVal val="0"/>
          <c:showCatName val="0"/>
          <c:showSerName val="0"/>
          <c:showPercent val="0"/>
          <c:showBubbleSize val="0"/>
        </c:dLbls>
        <c:axId val="114415488"/>
        <c:axId val="114417024"/>
      </c:scatterChart>
      <c:valAx>
        <c:axId val="114415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R"/>
          </a:p>
        </c:txPr>
        <c:crossAx val="114417024"/>
        <c:crossesAt val="0"/>
        <c:crossBetween val="midCat"/>
      </c:valAx>
      <c:valAx>
        <c:axId val="114417024"/>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high"/>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rgbClr val="595959"/>
                </a:solidFill>
                <a:latin typeface="+mn-lt"/>
                <a:ea typeface="+mn-ea"/>
                <a:cs typeface="+mn-cs"/>
              </a:defRPr>
            </a:pPr>
            <a:endParaRPr lang="es-CR"/>
          </a:p>
        </c:txPr>
        <c:crossAx val="114415488"/>
        <c:crosses val="autoZero"/>
        <c:crossBetween val="midCat"/>
        <c:majorUnit val="5"/>
      </c:valAx>
      <c:spPr>
        <a:noFill/>
        <a:ln w="25400">
          <a:noFill/>
        </a:ln>
      </c:spPr>
    </c:plotArea>
    <c:plotVisOnly val="1"/>
    <c:dispBlanksAs val="gap"/>
    <c:showDLblsOverMax val="0"/>
  </c:chart>
  <c:spPr>
    <a:noFill/>
    <a:ln w="9525">
      <a:noFill/>
    </a:ln>
  </c:spPr>
  <c:txPr>
    <a:bodyPr/>
    <a:lstStyle/>
    <a:p>
      <a:pPr>
        <a:defRPr/>
      </a:pPr>
      <a:endParaRPr lang="es-C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32</xdr:col>
      <xdr:colOff>11904</xdr:colOff>
      <xdr:row>5</xdr:row>
      <xdr:rowOff>392906</xdr:rowOff>
    </xdr:from>
    <xdr:to>
      <xdr:col>38</xdr:col>
      <xdr:colOff>547687</xdr:colOff>
      <xdr:row>10</xdr:row>
      <xdr:rowOff>678658</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9525</xdr:colOff>
      <xdr:row>5</xdr:row>
      <xdr:rowOff>390525</xdr:rowOff>
    </xdr:from>
    <xdr:to>
      <xdr:col>38</xdr:col>
      <xdr:colOff>542925</xdr:colOff>
      <xdr:row>10</xdr:row>
      <xdr:rowOff>676275</xdr:rowOff>
    </xdr:to>
    <xdr:graphicFrame macro="">
      <xdr:nvGraphicFramePr>
        <xdr:cNvPr id="11" name="Gráfico 1">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83344</xdr:colOff>
      <xdr:row>11</xdr:row>
      <xdr:rowOff>142875</xdr:rowOff>
    </xdr:from>
    <xdr:to>
      <xdr:col>3</xdr:col>
      <xdr:colOff>1354932</xdr:colOff>
      <xdr:row>12</xdr:row>
      <xdr:rowOff>152400</xdr:rowOff>
    </xdr:to>
    <xdr:sp macro="" textlink="">
      <xdr:nvSpPr>
        <xdr:cNvPr id="35" name="17 Rectángulo">
          <a:extLst>
            <a:ext uri="{FF2B5EF4-FFF2-40B4-BE49-F238E27FC236}">
              <a16:creationId xmlns:a16="http://schemas.microsoft.com/office/drawing/2014/main" id="{00000000-0008-0000-0200-000023000000}"/>
            </a:ext>
          </a:extLst>
        </xdr:cNvPr>
        <xdr:cNvSpPr/>
      </xdr:nvSpPr>
      <xdr:spPr>
        <a:xfrm>
          <a:off x="2369344" y="7465219"/>
          <a:ext cx="1271588" cy="319087"/>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latin typeface="Arial Black" panose="020B0A04020102020204" pitchFamily="34" charset="0"/>
            </a:rPr>
            <a:t>Riesgo 2025</a:t>
          </a:r>
        </a:p>
        <a:p>
          <a:pPr algn="ctr"/>
          <a:endParaRPr lang="es-CR" sz="1100" b="1">
            <a:latin typeface="Arial Black" panose="020B0A04020102020204" pitchFamily="34" charset="0"/>
          </a:endParaRPr>
        </a:p>
      </xdr:txBody>
    </xdr:sp>
    <xdr:clientData/>
  </xdr:twoCellAnchor>
  <xdr:twoCellAnchor>
    <xdr:from>
      <xdr:col>8</xdr:col>
      <xdr:colOff>132557</xdr:colOff>
      <xdr:row>10</xdr:row>
      <xdr:rowOff>177801</xdr:rowOff>
    </xdr:from>
    <xdr:to>
      <xdr:col>8</xdr:col>
      <xdr:colOff>508796</xdr:colOff>
      <xdr:row>10</xdr:row>
      <xdr:rowOff>404669</xdr:rowOff>
    </xdr:to>
    <xdr:sp macro="" textlink="">
      <xdr:nvSpPr>
        <xdr:cNvPr id="38" name="11 Rectángulo">
          <a:extLst>
            <a:ext uri="{FF2B5EF4-FFF2-40B4-BE49-F238E27FC236}">
              <a16:creationId xmlns:a16="http://schemas.microsoft.com/office/drawing/2014/main" id="{00000000-0008-0000-0200-000026000000}"/>
            </a:ext>
          </a:extLst>
        </xdr:cNvPr>
        <xdr:cNvSpPr/>
      </xdr:nvSpPr>
      <xdr:spPr>
        <a:xfrm>
          <a:off x="9927432" y="6432551"/>
          <a:ext cx="376239" cy="226868"/>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R2</a:t>
          </a:r>
        </a:p>
      </xdr:txBody>
    </xdr:sp>
    <xdr:clientData/>
  </xdr:twoCellAnchor>
  <xdr:twoCellAnchor>
    <xdr:from>
      <xdr:col>8</xdr:col>
      <xdr:colOff>108746</xdr:colOff>
      <xdr:row>9</xdr:row>
      <xdr:rowOff>972343</xdr:rowOff>
    </xdr:from>
    <xdr:to>
      <xdr:col>8</xdr:col>
      <xdr:colOff>484985</xdr:colOff>
      <xdr:row>10</xdr:row>
      <xdr:rowOff>113361</xdr:rowOff>
    </xdr:to>
    <xdr:sp macro="" textlink="">
      <xdr:nvSpPr>
        <xdr:cNvPr id="39" name="11 Rectángulo">
          <a:extLst>
            <a:ext uri="{FF2B5EF4-FFF2-40B4-BE49-F238E27FC236}">
              <a16:creationId xmlns:a16="http://schemas.microsoft.com/office/drawing/2014/main" id="{00000000-0008-0000-0200-000027000000}"/>
            </a:ext>
          </a:extLst>
        </xdr:cNvPr>
        <xdr:cNvSpPr/>
      </xdr:nvSpPr>
      <xdr:spPr>
        <a:xfrm>
          <a:off x="9903621" y="6131718"/>
          <a:ext cx="376239" cy="236393"/>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R3</a:t>
          </a:r>
        </a:p>
      </xdr:txBody>
    </xdr:sp>
    <xdr:clientData/>
  </xdr:twoCellAnchor>
  <xdr:twoCellAnchor>
    <xdr:from>
      <xdr:col>8</xdr:col>
      <xdr:colOff>100805</xdr:colOff>
      <xdr:row>9</xdr:row>
      <xdr:rowOff>651669</xdr:rowOff>
    </xdr:from>
    <xdr:to>
      <xdr:col>8</xdr:col>
      <xdr:colOff>484188</xdr:colOff>
      <xdr:row>9</xdr:row>
      <xdr:rowOff>905669</xdr:rowOff>
    </xdr:to>
    <xdr:sp macro="" textlink="">
      <xdr:nvSpPr>
        <xdr:cNvPr id="40" name="11 Rectángulo">
          <a:extLst>
            <a:ext uri="{FF2B5EF4-FFF2-40B4-BE49-F238E27FC236}">
              <a16:creationId xmlns:a16="http://schemas.microsoft.com/office/drawing/2014/main" id="{00000000-0008-0000-0200-000028000000}"/>
            </a:ext>
          </a:extLst>
        </xdr:cNvPr>
        <xdr:cNvSpPr/>
      </xdr:nvSpPr>
      <xdr:spPr>
        <a:xfrm>
          <a:off x="9895680" y="5811044"/>
          <a:ext cx="383383" cy="254000"/>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R4</a:t>
          </a:r>
        </a:p>
      </xdr:txBody>
    </xdr:sp>
    <xdr:clientData/>
  </xdr:twoCellAnchor>
  <xdr:twoCellAnchor>
    <xdr:from>
      <xdr:col>8</xdr:col>
      <xdr:colOff>114298</xdr:colOff>
      <xdr:row>9</xdr:row>
      <xdr:rowOff>360362</xdr:rowOff>
    </xdr:from>
    <xdr:to>
      <xdr:col>8</xdr:col>
      <xdr:colOff>490537</xdr:colOff>
      <xdr:row>9</xdr:row>
      <xdr:rowOff>587230</xdr:rowOff>
    </xdr:to>
    <xdr:sp macro="" textlink="">
      <xdr:nvSpPr>
        <xdr:cNvPr id="41" name="11 Rectángulo">
          <a:extLst>
            <a:ext uri="{FF2B5EF4-FFF2-40B4-BE49-F238E27FC236}">
              <a16:creationId xmlns:a16="http://schemas.microsoft.com/office/drawing/2014/main" id="{00000000-0008-0000-0200-000029000000}"/>
            </a:ext>
          </a:extLst>
        </xdr:cNvPr>
        <xdr:cNvSpPr/>
      </xdr:nvSpPr>
      <xdr:spPr>
        <a:xfrm>
          <a:off x="9909173" y="5519737"/>
          <a:ext cx="376239" cy="226868"/>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R5</a:t>
          </a:r>
        </a:p>
      </xdr:txBody>
    </xdr:sp>
    <xdr:clientData/>
  </xdr:twoCellAnchor>
  <xdr:twoCellAnchor>
    <xdr:from>
      <xdr:col>8</xdr:col>
      <xdr:colOff>101596</xdr:colOff>
      <xdr:row>9</xdr:row>
      <xdr:rowOff>76198</xdr:rowOff>
    </xdr:from>
    <xdr:to>
      <xdr:col>8</xdr:col>
      <xdr:colOff>477835</xdr:colOff>
      <xdr:row>9</xdr:row>
      <xdr:rowOff>312591</xdr:rowOff>
    </xdr:to>
    <xdr:sp macro="" textlink="">
      <xdr:nvSpPr>
        <xdr:cNvPr id="42" name="11 Rectángulo">
          <a:extLst>
            <a:ext uri="{FF2B5EF4-FFF2-40B4-BE49-F238E27FC236}">
              <a16:creationId xmlns:a16="http://schemas.microsoft.com/office/drawing/2014/main" id="{00000000-0008-0000-0200-00002A000000}"/>
            </a:ext>
          </a:extLst>
        </xdr:cNvPr>
        <xdr:cNvSpPr/>
      </xdr:nvSpPr>
      <xdr:spPr>
        <a:xfrm>
          <a:off x="9896471" y="5235573"/>
          <a:ext cx="376239" cy="236393"/>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R6</a:t>
          </a:r>
        </a:p>
      </xdr:txBody>
    </xdr:sp>
    <xdr:clientData/>
  </xdr:twoCellAnchor>
  <xdr:twoCellAnchor>
    <xdr:from>
      <xdr:col>8</xdr:col>
      <xdr:colOff>93661</xdr:colOff>
      <xdr:row>8</xdr:row>
      <xdr:rowOff>873121</xdr:rowOff>
    </xdr:from>
    <xdr:to>
      <xdr:col>8</xdr:col>
      <xdr:colOff>469900</xdr:colOff>
      <xdr:row>9</xdr:row>
      <xdr:rowOff>10964</xdr:rowOff>
    </xdr:to>
    <xdr:sp macro="" textlink="">
      <xdr:nvSpPr>
        <xdr:cNvPr id="43" name="11 Rectángulo">
          <a:extLst>
            <a:ext uri="{FF2B5EF4-FFF2-40B4-BE49-F238E27FC236}">
              <a16:creationId xmlns:a16="http://schemas.microsoft.com/office/drawing/2014/main" id="{00000000-0008-0000-0200-00002B000000}"/>
            </a:ext>
          </a:extLst>
        </xdr:cNvPr>
        <xdr:cNvSpPr/>
      </xdr:nvSpPr>
      <xdr:spPr>
        <a:xfrm>
          <a:off x="9888536" y="4937121"/>
          <a:ext cx="376239" cy="233218"/>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R7</a:t>
          </a:r>
        </a:p>
      </xdr:txBody>
    </xdr:sp>
    <xdr:clientData/>
  </xdr:twoCellAnchor>
  <xdr:twoCellAnchor>
    <xdr:from>
      <xdr:col>8</xdr:col>
      <xdr:colOff>115890</xdr:colOff>
      <xdr:row>10</xdr:row>
      <xdr:rowOff>454819</xdr:rowOff>
    </xdr:from>
    <xdr:to>
      <xdr:col>8</xdr:col>
      <xdr:colOff>505620</xdr:colOff>
      <xdr:row>10</xdr:row>
      <xdr:rowOff>742950</xdr:rowOff>
    </xdr:to>
    <xdr:sp macro="" textlink="">
      <xdr:nvSpPr>
        <xdr:cNvPr id="14" name="11 Rectángulo">
          <a:extLst>
            <a:ext uri="{FF2B5EF4-FFF2-40B4-BE49-F238E27FC236}">
              <a16:creationId xmlns:a16="http://schemas.microsoft.com/office/drawing/2014/main" id="{00000000-0008-0000-0200-00000E000000}"/>
            </a:ext>
          </a:extLst>
        </xdr:cNvPr>
        <xdr:cNvSpPr/>
      </xdr:nvSpPr>
      <xdr:spPr>
        <a:xfrm>
          <a:off x="9910765" y="6709569"/>
          <a:ext cx="389730" cy="288131"/>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R10</a:t>
          </a:r>
        </a:p>
      </xdr:txBody>
    </xdr:sp>
    <xdr:clientData/>
  </xdr:twoCellAnchor>
  <xdr:twoCellAnchor>
    <xdr:from>
      <xdr:col>8</xdr:col>
      <xdr:colOff>100014</xdr:colOff>
      <xdr:row>7</xdr:row>
      <xdr:rowOff>1085851</xdr:rowOff>
    </xdr:from>
    <xdr:to>
      <xdr:col>8</xdr:col>
      <xdr:colOff>607220</xdr:colOff>
      <xdr:row>8</xdr:row>
      <xdr:rowOff>214313</xdr:rowOff>
    </xdr:to>
    <xdr:sp macro="" textlink="">
      <xdr:nvSpPr>
        <xdr:cNvPr id="12" name="11 Rectángulo">
          <a:extLst>
            <a:ext uri="{FF2B5EF4-FFF2-40B4-BE49-F238E27FC236}">
              <a16:creationId xmlns:a16="http://schemas.microsoft.com/office/drawing/2014/main" id="{00000000-0008-0000-0200-00000C000000}"/>
            </a:ext>
          </a:extLst>
        </xdr:cNvPr>
        <xdr:cNvSpPr/>
      </xdr:nvSpPr>
      <xdr:spPr>
        <a:xfrm>
          <a:off x="9922670" y="4050507"/>
          <a:ext cx="507206" cy="223837"/>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R10</a:t>
          </a:r>
        </a:p>
      </xdr:txBody>
    </xdr:sp>
    <xdr:clientData/>
  </xdr:twoCellAnchor>
  <xdr:twoCellAnchor>
    <xdr:from>
      <xdr:col>8</xdr:col>
      <xdr:colOff>88900</xdr:colOff>
      <xdr:row>8</xdr:row>
      <xdr:rowOff>290512</xdr:rowOff>
    </xdr:from>
    <xdr:to>
      <xdr:col>8</xdr:col>
      <xdr:colOff>465139</xdr:colOff>
      <xdr:row>8</xdr:row>
      <xdr:rowOff>523730</xdr:rowOff>
    </xdr:to>
    <xdr:sp macro="" textlink="">
      <xdr:nvSpPr>
        <xdr:cNvPr id="13" name="11 Rectángulo">
          <a:extLst>
            <a:ext uri="{FF2B5EF4-FFF2-40B4-BE49-F238E27FC236}">
              <a16:creationId xmlns:a16="http://schemas.microsoft.com/office/drawing/2014/main" id="{00000000-0008-0000-0200-00000D000000}"/>
            </a:ext>
          </a:extLst>
        </xdr:cNvPr>
        <xdr:cNvSpPr/>
      </xdr:nvSpPr>
      <xdr:spPr>
        <a:xfrm>
          <a:off x="9883775" y="4354512"/>
          <a:ext cx="376239" cy="233218"/>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R9</a:t>
          </a:r>
        </a:p>
      </xdr:txBody>
    </xdr:sp>
    <xdr:clientData/>
  </xdr:twoCellAnchor>
  <xdr:twoCellAnchor>
    <xdr:from>
      <xdr:col>8</xdr:col>
      <xdr:colOff>107950</xdr:colOff>
      <xdr:row>8</xdr:row>
      <xdr:rowOff>595313</xdr:rowOff>
    </xdr:from>
    <xdr:to>
      <xdr:col>8</xdr:col>
      <xdr:colOff>484189</xdr:colOff>
      <xdr:row>8</xdr:row>
      <xdr:rowOff>819006</xdr:rowOff>
    </xdr:to>
    <xdr:sp macro="" textlink="">
      <xdr:nvSpPr>
        <xdr:cNvPr id="15" name="11 Rectángulo">
          <a:extLst>
            <a:ext uri="{FF2B5EF4-FFF2-40B4-BE49-F238E27FC236}">
              <a16:creationId xmlns:a16="http://schemas.microsoft.com/office/drawing/2014/main" id="{00000000-0008-0000-0200-00000F000000}"/>
            </a:ext>
          </a:extLst>
        </xdr:cNvPr>
        <xdr:cNvSpPr/>
      </xdr:nvSpPr>
      <xdr:spPr>
        <a:xfrm>
          <a:off x="9902825" y="4659313"/>
          <a:ext cx="376239" cy="223693"/>
        </a:xfrm>
        <a:prstGeom prst="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1050" b="1">
              <a:solidFill>
                <a:schemeClr val="lt1"/>
              </a:solidFill>
              <a:latin typeface="Arial Black" panose="020B0A04020102020204" pitchFamily="34" charset="0"/>
              <a:ea typeface="+mn-ea"/>
              <a:cs typeface="+mn-cs"/>
            </a:rPr>
            <a:t>R8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297652</xdr:colOff>
      <xdr:row>2</xdr:row>
      <xdr:rowOff>738188</xdr:rowOff>
    </xdr:from>
    <xdr:to>
      <xdr:col>8</xdr:col>
      <xdr:colOff>11904</xdr:colOff>
      <xdr:row>8</xdr:row>
      <xdr:rowOff>107159</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11904</xdr:colOff>
      <xdr:row>10</xdr:row>
      <xdr:rowOff>392906</xdr:rowOff>
    </xdr:from>
    <xdr:to>
      <xdr:col>38</xdr:col>
      <xdr:colOff>547687</xdr:colOff>
      <xdr:row>15</xdr:row>
      <xdr:rowOff>678658</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166688</xdr:colOff>
      <xdr:row>14</xdr:row>
      <xdr:rowOff>1057274</xdr:rowOff>
    </xdr:from>
    <xdr:to>
      <xdr:col>8</xdr:col>
      <xdr:colOff>604838</xdr:colOff>
      <xdr:row>15</xdr:row>
      <xdr:rowOff>319086</xdr:rowOff>
    </xdr:to>
    <xdr:sp macro="" textlink="">
      <xdr:nvSpPr>
        <xdr:cNvPr id="3" name="2 Rectángulo">
          <a:extLst>
            <a:ext uri="{FF2B5EF4-FFF2-40B4-BE49-F238E27FC236}">
              <a16:creationId xmlns:a16="http://schemas.microsoft.com/office/drawing/2014/main" id="{00000000-0008-0000-0C00-000003000000}"/>
            </a:ext>
          </a:extLst>
        </xdr:cNvPr>
        <xdr:cNvSpPr/>
      </xdr:nvSpPr>
      <xdr:spPr>
        <a:xfrm>
          <a:off x="7834313" y="8248649"/>
          <a:ext cx="438150"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900" b="1">
              <a:solidFill>
                <a:schemeClr val="lt1"/>
              </a:solidFill>
              <a:latin typeface="Arial Black" panose="020B0A04020102020204" pitchFamily="34" charset="0"/>
              <a:ea typeface="+mn-ea"/>
              <a:cs typeface="+mn-cs"/>
            </a:rPr>
            <a:t>R12</a:t>
          </a:r>
        </a:p>
      </xdr:txBody>
    </xdr:sp>
    <xdr:clientData/>
  </xdr:twoCellAnchor>
  <xdr:twoCellAnchor>
    <xdr:from>
      <xdr:col>8</xdr:col>
      <xdr:colOff>185739</xdr:colOff>
      <xdr:row>13</xdr:row>
      <xdr:rowOff>161926</xdr:rowOff>
    </xdr:from>
    <xdr:to>
      <xdr:col>8</xdr:col>
      <xdr:colOff>590551</xdr:colOff>
      <xdr:row>13</xdr:row>
      <xdr:rowOff>511970</xdr:rowOff>
    </xdr:to>
    <xdr:sp macro="" textlink="">
      <xdr:nvSpPr>
        <xdr:cNvPr id="4" name="3 Rectángulo">
          <a:extLst>
            <a:ext uri="{FF2B5EF4-FFF2-40B4-BE49-F238E27FC236}">
              <a16:creationId xmlns:a16="http://schemas.microsoft.com/office/drawing/2014/main" id="{00000000-0008-0000-0C00-000004000000}"/>
            </a:ext>
          </a:extLst>
        </xdr:cNvPr>
        <xdr:cNvSpPr/>
      </xdr:nvSpPr>
      <xdr:spPr>
        <a:xfrm>
          <a:off x="7853364" y="6257926"/>
          <a:ext cx="404812" cy="35004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R7</a:t>
          </a:r>
        </a:p>
      </xdr:txBody>
    </xdr:sp>
    <xdr:clientData/>
  </xdr:twoCellAnchor>
  <xdr:twoCellAnchor>
    <xdr:from>
      <xdr:col>8</xdr:col>
      <xdr:colOff>207169</xdr:colOff>
      <xdr:row>12</xdr:row>
      <xdr:rowOff>850106</xdr:rowOff>
    </xdr:from>
    <xdr:to>
      <xdr:col>8</xdr:col>
      <xdr:colOff>611981</xdr:colOff>
      <xdr:row>13</xdr:row>
      <xdr:rowOff>111918</xdr:rowOff>
    </xdr:to>
    <xdr:sp macro="" textlink="">
      <xdr:nvSpPr>
        <xdr:cNvPr id="5" name="4 Rectángulo">
          <a:extLst>
            <a:ext uri="{FF2B5EF4-FFF2-40B4-BE49-F238E27FC236}">
              <a16:creationId xmlns:a16="http://schemas.microsoft.com/office/drawing/2014/main" id="{00000000-0008-0000-0C00-000005000000}"/>
            </a:ext>
          </a:extLst>
        </xdr:cNvPr>
        <xdr:cNvSpPr/>
      </xdr:nvSpPr>
      <xdr:spPr>
        <a:xfrm>
          <a:off x="7874794" y="5850731"/>
          <a:ext cx="404812"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R6</a:t>
          </a:r>
        </a:p>
      </xdr:txBody>
    </xdr:sp>
    <xdr:clientData/>
  </xdr:twoCellAnchor>
  <xdr:twoCellAnchor>
    <xdr:from>
      <xdr:col>8</xdr:col>
      <xdr:colOff>166688</xdr:colOff>
      <xdr:row>15</xdr:row>
      <xdr:rowOff>395287</xdr:rowOff>
    </xdr:from>
    <xdr:to>
      <xdr:col>8</xdr:col>
      <xdr:colOff>631032</xdr:colOff>
      <xdr:row>15</xdr:row>
      <xdr:rowOff>702469</xdr:rowOff>
    </xdr:to>
    <xdr:sp macro="" textlink="">
      <xdr:nvSpPr>
        <xdr:cNvPr id="6" name="5 Rectángulo">
          <a:extLst>
            <a:ext uri="{FF2B5EF4-FFF2-40B4-BE49-F238E27FC236}">
              <a16:creationId xmlns:a16="http://schemas.microsoft.com/office/drawing/2014/main" id="{00000000-0008-0000-0C00-000006000000}"/>
            </a:ext>
          </a:extLst>
        </xdr:cNvPr>
        <xdr:cNvSpPr/>
      </xdr:nvSpPr>
      <xdr:spPr>
        <a:xfrm>
          <a:off x="7834313" y="8682037"/>
          <a:ext cx="464344" cy="3071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000" b="1">
              <a:latin typeface="Arial Black" panose="020B0A04020102020204" pitchFamily="34" charset="0"/>
            </a:rPr>
            <a:t>R13</a:t>
          </a:r>
        </a:p>
      </xdr:txBody>
    </xdr:sp>
    <xdr:clientData/>
  </xdr:twoCellAnchor>
  <xdr:twoCellAnchor>
    <xdr:from>
      <xdr:col>8</xdr:col>
      <xdr:colOff>178594</xdr:colOff>
      <xdr:row>14</xdr:row>
      <xdr:rowOff>273844</xdr:rowOff>
    </xdr:from>
    <xdr:to>
      <xdr:col>8</xdr:col>
      <xdr:colOff>607219</xdr:colOff>
      <xdr:row>14</xdr:row>
      <xdr:rowOff>607219</xdr:rowOff>
    </xdr:to>
    <xdr:sp macro="" textlink="">
      <xdr:nvSpPr>
        <xdr:cNvPr id="7" name="6 Rectángulo">
          <a:extLst>
            <a:ext uri="{FF2B5EF4-FFF2-40B4-BE49-F238E27FC236}">
              <a16:creationId xmlns:a16="http://schemas.microsoft.com/office/drawing/2014/main" id="{00000000-0008-0000-0C00-000007000000}"/>
            </a:ext>
          </a:extLst>
        </xdr:cNvPr>
        <xdr:cNvSpPr/>
      </xdr:nvSpPr>
      <xdr:spPr>
        <a:xfrm>
          <a:off x="7846219" y="7465219"/>
          <a:ext cx="428625"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900" b="1">
              <a:latin typeface="Arial Black" panose="020B0A04020102020204" pitchFamily="34" charset="0"/>
            </a:rPr>
            <a:t>R10</a:t>
          </a:r>
          <a:endParaRPr lang="es-CR" sz="1050" b="1">
            <a:latin typeface="Arial Black" panose="020B0A04020102020204" pitchFamily="34" charset="0"/>
          </a:endParaRPr>
        </a:p>
      </xdr:txBody>
    </xdr:sp>
    <xdr:clientData/>
  </xdr:twoCellAnchor>
  <xdr:twoCellAnchor>
    <xdr:from>
      <xdr:col>8</xdr:col>
      <xdr:colOff>188120</xdr:colOff>
      <xdr:row>12</xdr:row>
      <xdr:rowOff>21432</xdr:rowOff>
    </xdr:from>
    <xdr:to>
      <xdr:col>8</xdr:col>
      <xdr:colOff>592932</xdr:colOff>
      <xdr:row>12</xdr:row>
      <xdr:rowOff>378619</xdr:rowOff>
    </xdr:to>
    <xdr:sp macro="" textlink="">
      <xdr:nvSpPr>
        <xdr:cNvPr id="8" name="7 Rectángulo">
          <a:extLst>
            <a:ext uri="{FF2B5EF4-FFF2-40B4-BE49-F238E27FC236}">
              <a16:creationId xmlns:a16="http://schemas.microsoft.com/office/drawing/2014/main" id="{00000000-0008-0000-0C00-000008000000}"/>
            </a:ext>
          </a:extLst>
        </xdr:cNvPr>
        <xdr:cNvSpPr/>
      </xdr:nvSpPr>
      <xdr:spPr>
        <a:xfrm>
          <a:off x="7855745" y="5022057"/>
          <a:ext cx="404812"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R4</a:t>
          </a:r>
        </a:p>
      </xdr:txBody>
    </xdr:sp>
    <xdr:clientData/>
  </xdr:twoCellAnchor>
  <xdr:twoCellAnchor>
    <xdr:from>
      <xdr:col>8</xdr:col>
      <xdr:colOff>173832</xdr:colOff>
      <xdr:row>13</xdr:row>
      <xdr:rowOff>983456</xdr:rowOff>
    </xdr:from>
    <xdr:to>
      <xdr:col>8</xdr:col>
      <xdr:colOff>578644</xdr:colOff>
      <xdr:row>14</xdr:row>
      <xdr:rowOff>214312</xdr:rowOff>
    </xdr:to>
    <xdr:sp macro="" textlink="">
      <xdr:nvSpPr>
        <xdr:cNvPr id="9" name="8 Rectángulo">
          <a:extLst>
            <a:ext uri="{FF2B5EF4-FFF2-40B4-BE49-F238E27FC236}">
              <a16:creationId xmlns:a16="http://schemas.microsoft.com/office/drawing/2014/main" id="{00000000-0008-0000-0C00-000009000000}"/>
            </a:ext>
          </a:extLst>
        </xdr:cNvPr>
        <xdr:cNvSpPr/>
      </xdr:nvSpPr>
      <xdr:spPr>
        <a:xfrm>
          <a:off x="7841457" y="7079456"/>
          <a:ext cx="404812" cy="3262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R9</a:t>
          </a:r>
        </a:p>
      </xdr:txBody>
    </xdr:sp>
    <xdr:clientData/>
  </xdr:twoCellAnchor>
  <xdr:twoCellAnchor>
    <xdr:from>
      <xdr:col>8</xdr:col>
      <xdr:colOff>202406</xdr:colOff>
      <xdr:row>10</xdr:row>
      <xdr:rowOff>369103</xdr:rowOff>
    </xdr:from>
    <xdr:to>
      <xdr:col>8</xdr:col>
      <xdr:colOff>607218</xdr:colOff>
      <xdr:row>11</xdr:row>
      <xdr:rowOff>202415</xdr:rowOff>
    </xdr:to>
    <xdr:sp macro="" textlink="">
      <xdr:nvSpPr>
        <xdr:cNvPr id="10" name="9 Rectángulo">
          <a:extLst>
            <a:ext uri="{FF2B5EF4-FFF2-40B4-BE49-F238E27FC236}">
              <a16:creationId xmlns:a16="http://schemas.microsoft.com/office/drawing/2014/main" id="{00000000-0008-0000-0C00-00000A000000}"/>
            </a:ext>
          </a:extLst>
        </xdr:cNvPr>
        <xdr:cNvSpPr/>
      </xdr:nvSpPr>
      <xdr:spPr>
        <a:xfrm>
          <a:off x="7870031" y="3750478"/>
          <a:ext cx="404812"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R1</a:t>
          </a:r>
        </a:p>
      </xdr:txBody>
    </xdr:sp>
    <xdr:clientData/>
  </xdr:twoCellAnchor>
  <xdr:twoCellAnchor>
    <xdr:from>
      <xdr:col>32</xdr:col>
      <xdr:colOff>9525</xdr:colOff>
      <xdr:row>10</xdr:row>
      <xdr:rowOff>390525</xdr:rowOff>
    </xdr:from>
    <xdr:to>
      <xdr:col>38</xdr:col>
      <xdr:colOff>542925</xdr:colOff>
      <xdr:row>15</xdr:row>
      <xdr:rowOff>676275</xdr:rowOff>
    </xdr:to>
    <xdr:graphicFrame macro="">
      <xdr:nvGraphicFramePr>
        <xdr:cNvPr id="11" name="Gráfico 1">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188120</xdr:colOff>
      <xdr:row>13</xdr:row>
      <xdr:rowOff>569118</xdr:rowOff>
    </xdr:from>
    <xdr:to>
      <xdr:col>8</xdr:col>
      <xdr:colOff>592932</xdr:colOff>
      <xdr:row>13</xdr:row>
      <xdr:rowOff>926305</xdr:rowOff>
    </xdr:to>
    <xdr:sp macro="" textlink="">
      <xdr:nvSpPr>
        <xdr:cNvPr id="12" name="11 Rectángulo">
          <a:extLst>
            <a:ext uri="{FF2B5EF4-FFF2-40B4-BE49-F238E27FC236}">
              <a16:creationId xmlns:a16="http://schemas.microsoft.com/office/drawing/2014/main" id="{00000000-0008-0000-0C00-00000C000000}"/>
            </a:ext>
          </a:extLst>
        </xdr:cNvPr>
        <xdr:cNvSpPr/>
      </xdr:nvSpPr>
      <xdr:spPr>
        <a:xfrm>
          <a:off x="7855745" y="6665118"/>
          <a:ext cx="404812"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R8</a:t>
          </a:r>
        </a:p>
      </xdr:txBody>
    </xdr:sp>
    <xdr:clientData/>
  </xdr:twoCellAnchor>
  <xdr:twoCellAnchor>
    <xdr:from>
      <xdr:col>8</xdr:col>
      <xdr:colOff>161925</xdr:colOff>
      <xdr:row>15</xdr:row>
      <xdr:rowOff>781051</xdr:rowOff>
    </xdr:from>
    <xdr:to>
      <xdr:col>8</xdr:col>
      <xdr:colOff>619125</xdr:colOff>
      <xdr:row>15</xdr:row>
      <xdr:rowOff>1083469</xdr:rowOff>
    </xdr:to>
    <xdr:sp macro="" textlink="">
      <xdr:nvSpPr>
        <xdr:cNvPr id="13" name="12 Rectángulo">
          <a:extLst>
            <a:ext uri="{FF2B5EF4-FFF2-40B4-BE49-F238E27FC236}">
              <a16:creationId xmlns:a16="http://schemas.microsoft.com/office/drawing/2014/main" id="{00000000-0008-0000-0C00-00000D000000}"/>
            </a:ext>
          </a:extLst>
        </xdr:cNvPr>
        <xdr:cNvSpPr/>
      </xdr:nvSpPr>
      <xdr:spPr>
        <a:xfrm>
          <a:off x="7829550" y="9067801"/>
          <a:ext cx="457200" cy="3024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000" b="1">
              <a:latin typeface="Arial Black" panose="020B0A04020102020204" pitchFamily="34" charset="0"/>
            </a:rPr>
            <a:t>R14</a:t>
          </a:r>
        </a:p>
      </xdr:txBody>
    </xdr:sp>
    <xdr:clientData/>
  </xdr:twoCellAnchor>
  <xdr:twoCellAnchor>
    <xdr:from>
      <xdr:col>8</xdr:col>
      <xdr:colOff>178594</xdr:colOff>
      <xdr:row>14</xdr:row>
      <xdr:rowOff>671514</xdr:rowOff>
    </xdr:from>
    <xdr:to>
      <xdr:col>8</xdr:col>
      <xdr:colOff>611982</xdr:colOff>
      <xdr:row>14</xdr:row>
      <xdr:rowOff>988220</xdr:rowOff>
    </xdr:to>
    <xdr:sp macro="" textlink="">
      <xdr:nvSpPr>
        <xdr:cNvPr id="14" name="13 Rectángulo">
          <a:extLst>
            <a:ext uri="{FF2B5EF4-FFF2-40B4-BE49-F238E27FC236}">
              <a16:creationId xmlns:a16="http://schemas.microsoft.com/office/drawing/2014/main" id="{00000000-0008-0000-0C00-00000E000000}"/>
            </a:ext>
          </a:extLst>
        </xdr:cNvPr>
        <xdr:cNvSpPr/>
      </xdr:nvSpPr>
      <xdr:spPr>
        <a:xfrm>
          <a:off x="7846219" y="7862889"/>
          <a:ext cx="433388" cy="3167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s-CR" sz="900" b="1">
              <a:solidFill>
                <a:schemeClr val="lt1"/>
              </a:solidFill>
              <a:latin typeface="Arial Black" panose="020B0A04020102020204" pitchFamily="34" charset="0"/>
              <a:ea typeface="+mn-ea"/>
              <a:cs typeface="+mn-cs"/>
            </a:rPr>
            <a:t>R11</a:t>
          </a:r>
        </a:p>
      </xdr:txBody>
    </xdr:sp>
    <xdr:clientData/>
  </xdr:twoCellAnchor>
  <xdr:twoCellAnchor>
    <xdr:from>
      <xdr:col>8</xdr:col>
      <xdr:colOff>192882</xdr:colOff>
      <xdr:row>12</xdr:row>
      <xdr:rowOff>442912</xdr:rowOff>
    </xdr:from>
    <xdr:to>
      <xdr:col>8</xdr:col>
      <xdr:colOff>597694</xdr:colOff>
      <xdr:row>12</xdr:row>
      <xdr:rowOff>785812</xdr:rowOff>
    </xdr:to>
    <xdr:sp macro="" textlink="">
      <xdr:nvSpPr>
        <xdr:cNvPr id="15" name="14 Rectángulo">
          <a:extLst>
            <a:ext uri="{FF2B5EF4-FFF2-40B4-BE49-F238E27FC236}">
              <a16:creationId xmlns:a16="http://schemas.microsoft.com/office/drawing/2014/main" id="{00000000-0008-0000-0C00-00000F000000}"/>
            </a:ext>
          </a:extLst>
        </xdr:cNvPr>
        <xdr:cNvSpPr/>
      </xdr:nvSpPr>
      <xdr:spPr>
        <a:xfrm>
          <a:off x="7860507" y="5443537"/>
          <a:ext cx="404812" cy="342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R5</a:t>
          </a:r>
        </a:p>
      </xdr:txBody>
    </xdr:sp>
    <xdr:clientData/>
  </xdr:twoCellAnchor>
  <xdr:twoCellAnchor>
    <xdr:from>
      <xdr:col>8</xdr:col>
      <xdr:colOff>202407</xdr:colOff>
      <xdr:row>11</xdr:row>
      <xdr:rowOff>690563</xdr:rowOff>
    </xdr:from>
    <xdr:to>
      <xdr:col>8</xdr:col>
      <xdr:colOff>607219</xdr:colOff>
      <xdr:row>11</xdr:row>
      <xdr:rowOff>1047750</xdr:rowOff>
    </xdr:to>
    <xdr:sp macro="" textlink="">
      <xdr:nvSpPr>
        <xdr:cNvPr id="16" name="15 Rectángulo">
          <a:extLst>
            <a:ext uri="{FF2B5EF4-FFF2-40B4-BE49-F238E27FC236}">
              <a16:creationId xmlns:a16="http://schemas.microsoft.com/office/drawing/2014/main" id="{00000000-0008-0000-0C00-000010000000}"/>
            </a:ext>
          </a:extLst>
        </xdr:cNvPr>
        <xdr:cNvSpPr/>
      </xdr:nvSpPr>
      <xdr:spPr>
        <a:xfrm>
          <a:off x="7870032" y="4595813"/>
          <a:ext cx="404812" cy="35718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R3</a:t>
          </a:r>
        </a:p>
      </xdr:txBody>
    </xdr:sp>
    <xdr:clientData/>
  </xdr:twoCellAnchor>
  <xdr:twoCellAnchor>
    <xdr:from>
      <xdr:col>8</xdr:col>
      <xdr:colOff>176213</xdr:colOff>
      <xdr:row>16</xdr:row>
      <xdr:rowOff>80965</xdr:rowOff>
    </xdr:from>
    <xdr:to>
      <xdr:col>8</xdr:col>
      <xdr:colOff>631032</xdr:colOff>
      <xdr:row>17</xdr:row>
      <xdr:rowOff>83343</xdr:rowOff>
    </xdr:to>
    <xdr:sp macro="" textlink="">
      <xdr:nvSpPr>
        <xdr:cNvPr id="17" name="16 Rectángulo">
          <a:extLst>
            <a:ext uri="{FF2B5EF4-FFF2-40B4-BE49-F238E27FC236}">
              <a16:creationId xmlns:a16="http://schemas.microsoft.com/office/drawing/2014/main" id="{00000000-0008-0000-0C00-000011000000}"/>
            </a:ext>
          </a:extLst>
        </xdr:cNvPr>
        <xdr:cNvSpPr/>
      </xdr:nvSpPr>
      <xdr:spPr>
        <a:xfrm>
          <a:off x="7843838" y="9463090"/>
          <a:ext cx="454819" cy="31670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900" b="1">
              <a:latin typeface="Arial Black" panose="020B0A04020102020204" pitchFamily="34" charset="0"/>
            </a:rPr>
            <a:t>R15</a:t>
          </a:r>
        </a:p>
      </xdr:txBody>
    </xdr:sp>
    <xdr:clientData/>
  </xdr:twoCellAnchor>
  <xdr:twoCellAnchor>
    <xdr:from>
      <xdr:col>8</xdr:col>
      <xdr:colOff>197646</xdr:colOff>
      <xdr:row>11</xdr:row>
      <xdr:rowOff>257176</xdr:rowOff>
    </xdr:from>
    <xdr:to>
      <xdr:col>8</xdr:col>
      <xdr:colOff>602458</xdr:colOff>
      <xdr:row>11</xdr:row>
      <xdr:rowOff>631032</xdr:rowOff>
    </xdr:to>
    <xdr:sp macro="" textlink="">
      <xdr:nvSpPr>
        <xdr:cNvPr id="18" name="17 Rectángulo">
          <a:extLst>
            <a:ext uri="{FF2B5EF4-FFF2-40B4-BE49-F238E27FC236}">
              <a16:creationId xmlns:a16="http://schemas.microsoft.com/office/drawing/2014/main" id="{00000000-0008-0000-0C00-000012000000}"/>
            </a:ext>
          </a:extLst>
        </xdr:cNvPr>
        <xdr:cNvSpPr/>
      </xdr:nvSpPr>
      <xdr:spPr>
        <a:xfrm>
          <a:off x="7865271" y="4162426"/>
          <a:ext cx="404812" cy="37385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latin typeface="Arial Black" panose="020B0A04020102020204" pitchFamily="34" charset="0"/>
            </a:rPr>
            <a:t>R2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1279071</xdr:colOff>
      <xdr:row>0</xdr:row>
      <xdr:rowOff>108858</xdr:rowOff>
    </xdr:from>
    <xdr:to>
      <xdr:col>3</xdr:col>
      <xdr:colOff>777875</xdr:colOff>
      <xdr:row>4</xdr:row>
      <xdr:rowOff>206376</xdr:rowOff>
    </xdr:to>
    <xdr:pic>
      <xdr:nvPicPr>
        <xdr:cNvPr id="4" name="Picture 69">
          <a:extLst>
            <a:ext uri="{FF2B5EF4-FFF2-40B4-BE49-F238E27FC236}">
              <a16:creationId xmlns:a16="http://schemas.microsoft.com/office/drawing/2014/main" id="{B52BAEE4-4016-423C-ADB1-2333C0B534FD}"/>
            </a:ext>
          </a:extLst>
        </xdr:cNvPr>
        <xdr:cNvPicPr/>
      </xdr:nvPicPr>
      <xdr:blipFill>
        <a:blip xmlns:r="http://schemas.openxmlformats.org/officeDocument/2006/relationships" r:embed="rId1"/>
        <a:stretch>
          <a:fillRect/>
        </a:stretch>
      </xdr:blipFill>
      <xdr:spPr>
        <a:xfrm>
          <a:off x="1660071" y="108858"/>
          <a:ext cx="1832429" cy="14310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66674</xdr:colOff>
      <xdr:row>0</xdr:row>
      <xdr:rowOff>47625</xdr:rowOff>
    </xdr:from>
    <xdr:to>
      <xdr:col>4</xdr:col>
      <xdr:colOff>0</xdr:colOff>
      <xdr:row>5</xdr:row>
      <xdr:rowOff>76200</xdr:rowOff>
    </xdr:to>
    <xdr:sp macro="" textlink="">
      <xdr:nvSpPr>
        <xdr:cNvPr id="2" name="1 Rectángulo">
          <a:extLst>
            <a:ext uri="{FF2B5EF4-FFF2-40B4-BE49-F238E27FC236}">
              <a16:creationId xmlns:a16="http://schemas.microsoft.com/office/drawing/2014/main" id="{00000000-0008-0000-1100-000002000000}"/>
            </a:ext>
          </a:extLst>
        </xdr:cNvPr>
        <xdr:cNvSpPr/>
      </xdr:nvSpPr>
      <xdr:spPr>
        <a:xfrm>
          <a:off x="66674" y="47625"/>
          <a:ext cx="8982076" cy="12192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R" sz="1100" b="0" i="0">
            <a:solidFill>
              <a:sysClr val="windowText" lastClr="000000"/>
            </a:solidFill>
            <a:latin typeface="Arial Black" panose="020B0A04020102020204" pitchFamily="34" charset="0"/>
          </a:endParaRPr>
        </a:p>
      </xdr:txBody>
    </xdr:sp>
    <xdr:clientData/>
  </xdr:twoCellAnchor>
  <xdr:twoCellAnchor>
    <xdr:from>
      <xdr:col>0</xdr:col>
      <xdr:colOff>66674</xdr:colOff>
      <xdr:row>0</xdr:row>
      <xdr:rowOff>47625</xdr:rowOff>
    </xdr:from>
    <xdr:to>
      <xdr:col>4</xdr:col>
      <xdr:colOff>0</xdr:colOff>
      <xdr:row>5</xdr:row>
      <xdr:rowOff>76200</xdr:rowOff>
    </xdr:to>
    <xdr:sp macro="" textlink="">
      <xdr:nvSpPr>
        <xdr:cNvPr id="3" name="1 Rectángulo">
          <a:extLst>
            <a:ext uri="{FF2B5EF4-FFF2-40B4-BE49-F238E27FC236}">
              <a16:creationId xmlns:a16="http://schemas.microsoft.com/office/drawing/2014/main" id="{AA0C8690-BFB7-42E7-89E6-A84EE60AF2FA}"/>
            </a:ext>
          </a:extLst>
        </xdr:cNvPr>
        <xdr:cNvSpPr/>
      </xdr:nvSpPr>
      <xdr:spPr>
        <a:xfrm>
          <a:off x="66674" y="47625"/>
          <a:ext cx="9296401" cy="23717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R" sz="1100" b="0" i="0">
            <a:solidFill>
              <a:sysClr val="windowText" lastClr="000000"/>
            </a:solidFill>
            <a:latin typeface="Arial Black" panose="020B0A040201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2:G38"/>
  <sheetViews>
    <sheetView topLeftCell="A8" workbookViewId="0">
      <selection activeCell="C10" sqref="C10"/>
    </sheetView>
  </sheetViews>
  <sheetFormatPr baseColWidth="10" defaultColWidth="11.42578125" defaultRowHeight="15" x14ac:dyDescent="0.25"/>
  <cols>
    <col min="1" max="1" width="5.28515625" style="39" customWidth="1"/>
    <col min="2" max="2" width="2.140625" style="39" customWidth="1"/>
    <col min="3" max="3" width="46.7109375" style="39" customWidth="1"/>
    <col min="4" max="4" width="43.7109375" style="39" customWidth="1"/>
    <col min="5" max="5" width="42.28515625" style="39" customWidth="1"/>
    <col min="6" max="16384" width="11.42578125" style="39"/>
  </cols>
  <sheetData>
    <row r="2" spans="1:7" ht="27" x14ac:dyDescent="0.5">
      <c r="A2" s="357" t="s">
        <v>0</v>
      </c>
      <c r="B2" s="357"/>
      <c r="C2" s="357"/>
      <c r="D2" s="357"/>
      <c r="E2" s="357"/>
    </row>
    <row r="4" spans="1:7" ht="45.75" customHeight="1" x14ac:dyDescent="0.25">
      <c r="C4" s="48" t="s">
        <v>1</v>
      </c>
      <c r="D4" s="358" t="s">
        <v>2</v>
      </c>
      <c r="E4" s="358"/>
      <c r="F4" s="40"/>
      <c r="G4" s="40"/>
    </row>
    <row r="6" spans="1:7" ht="97.5" customHeight="1" x14ac:dyDescent="0.25">
      <c r="C6" s="359" t="s">
        <v>3</v>
      </c>
      <c r="D6" s="359"/>
      <c r="E6" s="359"/>
    </row>
    <row r="7" spans="1:7" ht="22.5" customHeight="1" x14ac:dyDescent="0.25">
      <c r="C7" s="359" t="s">
        <v>4</v>
      </c>
      <c r="D7" s="359"/>
      <c r="E7" s="359"/>
    </row>
    <row r="9" spans="1:7" ht="22.5" x14ac:dyDescent="0.45">
      <c r="A9" s="44" t="s">
        <v>5</v>
      </c>
      <c r="B9" s="45"/>
      <c r="C9" s="46" t="s">
        <v>6</v>
      </c>
      <c r="D9" s="47" t="s">
        <v>7</v>
      </c>
      <c r="E9" s="47" t="s">
        <v>8</v>
      </c>
    </row>
    <row r="10" spans="1:7" ht="45" customHeight="1" x14ac:dyDescent="0.25">
      <c r="A10" s="37">
        <v>1</v>
      </c>
      <c r="B10" s="36"/>
      <c r="C10" s="148"/>
      <c r="D10" s="117"/>
      <c r="E10" s="117"/>
      <c r="G10" s="56"/>
    </row>
    <row r="11" spans="1:7" ht="8.1" customHeight="1" x14ac:dyDescent="0.25">
      <c r="A11" s="41"/>
    </row>
    <row r="12" spans="1:7" ht="45" customHeight="1" x14ac:dyDescent="0.25">
      <c r="A12" s="37">
        <v>2</v>
      </c>
      <c r="B12" s="36"/>
      <c r="C12" s="148"/>
      <c r="D12" s="117"/>
      <c r="E12" s="117"/>
    </row>
    <row r="13" spans="1:7" ht="8.1" customHeight="1" x14ac:dyDescent="0.25">
      <c r="A13" s="41"/>
    </row>
    <row r="14" spans="1:7" ht="45" customHeight="1" x14ac:dyDescent="0.25">
      <c r="A14" s="37">
        <v>3</v>
      </c>
      <c r="B14" s="36"/>
      <c r="C14" s="148"/>
      <c r="D14" s="117"/>
      <c r="E14" s="117"/>
    </row>
    <row r="15" spans="1:7" ht="8.1" customHeight="1" x14ac:dyDescent="0.25">
      <c r="A15" s="41"/>
    </row>
    <row r="16" spans="1:7" ht="45" customHeight="1" x14ac:dyDescent="0.25">
      <c r="A16" s="37">
        <v>4</v>
      </c>
      <c r="B16" s="36"/>
      <c r="C16" s="148"/>
      <c r="D16" s="117"/>
      <c r="E16" s="117"/>
    </row>
    <row r="17" spans="1:5" ht="8.1" customHeight="1" x14ac:dyDescent="0.25">
      <c r="A17" s="41"/>
    </row>
    <row r="18" spans="1:5" ht="45" customHeight="1" x14ac:dyDescent="0.25">
      <c r="A18" s="37">
        <v>5</v>
      </c>
      <c r="B18" s="36"/>
      <c r="C18" s="148"/>
      <c r="D18" s="117"/>
      <c r="E18" s="117"/>
    </row>
    <row r="19" spans="1:5" ht="8.1" customHeight="1" x14ac:dyDescent="0.25">
      <c r="A19" s="41"/>
    </row>
    <row r="20" spans="1:5" ht="45" customHeight="1" x14ac:dyDescent="0.25">
      <c r="A20" s="37">
        <v>6</v>
      </c>
      <c r="B20" s="36"/>
      <c r="C20" s="148"/>
      <c r="D20" s="117"/>
      <c r="E20" s="117"/>
    </row>
    <row r="21" spans="1:5" ht="8.1" customHeight="1" x14ac:dyDescent="0.25">
      <c r="A21" s="41"/>
    </row>
    <row r="22" spans="1:5" ht="45" customHeight="1" x14ac:dyDescent="0.25">
      <c r="A22" s="37">
        <v>7</v>
      </c>
      <c r="B22" s="36"/>
      <c r="C22" s="148"/>
      <c r="D22" s="117"/>
      <c r="E22" s="117"/>
    </row>
    <row r="23" spans="1:5" ht="8.1" customHeight="1" x14ac:dyDescent="0.25">
      <c r="A23" s="41"/>
    </row>
    <row r="24" spans="1:5" ht="45" customHeight="1" x14ac:dyDescent="0.25">
      <c r="A24" s="37">
        <v>8</v>
      </c>
      <c r="B24" s="36"/>
      <c r="C24" s="148"/>
      <c r="D24" s="117"/>
      <c r="E24" s="117"/>
    </row>
    <row r="26" spans="1:5" ht="45" customHeight="1" x14ac:dyDescent="0.25">
      <c r="A26" s="37">
        <v>9</v>
      </c>
      <c r="B26" s="36"/>
      <c r="C26" s="148"/>
      <c r="D26" s="117"/>
      <c r="E26" s="117"/>
    </row>
    <row r="28" spans="1:5" ht="45" customHeight="1" x14ac:dyDescent="0.25">
      <c r="A28" s="37">
        <v>10</v>
      </c>
      <c r="B28" s="36"/>
      <c r="C28" s="148"/>
      <c r="D28" s="117"/>
      <c r="E28" s="117"/>
    </row>
    <row r="30" spans="1:5" ht="45" customHeight="1" x14ac:dyDescent="0.25">
      <c r="A30" s="37">
        <v>11</v>
      </c>
      <c r="B30" s="36"/>
      <c r="C30" s="148"/>
      <c r="D30" s="117"/>
      <c r="E30" s="117"/>
    </row>
    <row r="32" spans="1:5" ht="45" customHeight="1" x14ac:dyDescent="0.25">
      <c r="A32" s="37">
        <v>12</v>
      </c>
      <c r="B32" s="36"/>
      <c r="C32" s="148"/>
      <c r="D32" s="117"/>
      <c r="E32" s="117"/>
    </row>
    <row r="34" spans="1:5" ht="45" customHeight="1" x14ac:dyDescent="0.25">
      <c r="A34" s="37">
        <v>13</v>
      </c>
      <c r="B34" s="36"/>
      <c r="C34" s="148"/>
      <c r="D34" s="117"/>
      <c r="E34" s="117"/>
    </row>
    <row r="36" spans="1:5" ht="45" customHeight="1" x14ac:dyDescent="0.25">
      <c r="A36" s="37">
        <v>14</v>
      </c>
      <c r="B36" s="36"/>
      <c r="C36" s="148"/>
      <c r="D36" s="117"/>
      <c r="E36" s="117"/>
    </row>
    <row r="38" spans="1:5" ht="45" customHeight="1" x14ac:dyDescent="0.25">
      <c r="A38" s="37">
        <v>15</v>
      </c>
      <c r="B38" s="36"/>
      <c r="C38" s="148"/>
      <c r="D38" s="117"/>
      <c r="E38" s="117"/>
    </row>
  </sheetData>
  <dataConsolidate/>
  <mergeCells count="4">
    <mergeCell ref="A2:E2"/>
    <mergeCell ref="D4:E4"/>
    <mergeCell ref="C6:E6"/>
    <mergeCell ref="C7:E7"/>
  </mergeCells>
  <conditionalFormatting sqref="D10">
    <cfRule type="expression" dxfId="148" priority="2">
      <formula>AND(COUNTIF(INDIRECT(C10),$D$10)&lt;1) =TRUE</formula>
    </cfRule>
  </conditionalFormatting>
  <conditionalFormatting sqref="E10">
    <cfRule type="expression" dxfId="147" priority="1">
      <formula>AND(COUNTIF(INDIRECT(D10),$D$10)&lt;1) =TRUE</formula>
    </cfRule>
  </conditionalFormatting>
  <dataValidations count="7">
    <dataValidation type="list" allowBlank="1" showInputMessage="1" showErrorMessage="1" sqref="C10 C12:C24 C26 C28 C30 C32 C34 C36 C38" xr:uid="{00000000-0002-0000-0000-000000000000}">
      <formula1>Ámbitos</formula1>
    </dataValidation>
    <dataValidation type="list" allowBlank="1" showInputMessage="1" showErrorMessage="1" sqref="D11 D13 D15 D17 D19 D21 D23" xr:uid="{00000000-0002-0000-0000-000001000000}">
      <formula1>INDIRECT(C11)</formula1>
    </dataValidation>
    <dataValidation type="list" allowBlank="1" showInputMessage="1" showErrorMessage="1" sqref="D10" xr:uid="{00000000-0002-0000-0000-000002000000}">
      <formula1>INDIRECT(SUBSTITUTE($C$10," ", "_"))</formula1>
    </dataValidation>
    <dataValidation type="list" allowBlank="1" showInputMessage="1" showErrorMessage="1" sqref="D12 D14 D16 D18 D20 D22 D24 D26 D28 D30 D32 D34 D36 D38" xr:uid="{00000000-0002-0000-0000-000003000000}">
      <formula1>INDIRECT(SUBSTITUTE(C12," ","_"))</formula1>
    </dataValidation>
    <dataValidation type="list" allowBlank="1" showInputMessage="1" showErrorMessage="1" sqref="E13 E15 E17 E19 E21 E23" xr:uid="{00000000-0002-0000-0000-000004000000}">
      <formula1>OFFSET(INDIRECT(SUBSTITUTE(C8," ","_")),0,0,COUNTA(INDIRECT(SUBSTITUTE(D13," ","_"))),1)</formula1>
    </dataValidation>
    <dataValidation type="list" allowBlank="1" showInputMessage="1" showErrorMessage="1" sqref="E10 E12 E14 E16 E18 E20 E22 E24 E26 E28 E30 E32 E34 E36 E38" xr:uid="{00000000-0002-0000-0000-000005000000}">
      <formula1>OFFSET(INDIRECT(SUBSTITUTE(D10," ","_")),0,0,COUNTA(INDIRECT(SUBSTITUTE(D10," ","_"))),1)</formula1>
    </dataValidation>
    <dataValidation type="list" allowBlank="1" showInputMessage="1" showErrorMessage="1" sqref="E11" xr:uid="{00000000-0002-0000-0000-000006000000}">
      <formula1>OFFSET(INDIRECT(SUBSTITUTE(C5," ","_")),0,0,COUNTA(INDIRECT(SUBSTITUTE(D11," ","_"))),1)</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11"/>
  <dimension ref="A2:M37"/>
  <sheetViews>
    <sheetView topLeftCell="E7" zoomScale="80" zoomScaleNormal="80" workbookViewId="0">
      <selection activeCell="C7" sqref="C1:O1048576"/>
    </sheetView>
  </sheetViews>
  <sheetFormatPr baseColWidth="10" defaultColWidth="11.42578125" defaultRowHeight="15" x14ac:dyDescent="0.25"/>
  <cols>
    <col min="1" max="1" width="5.28515625" style="39" customWidth="1"/>
    <col min="2" max="2" width="2.140625" style="39" customWidth="1"/>
    <col min="3" max="3" width="46.7109375" style="39" customWidth="1"/>
    <col min="4" max="4" width="43.7109375" style="39" customWidth="1"/>
    <col min="5" max="5" width="42.28515625" style="39" customWidth="1"/>
    <col min="6" max="6" width="20" style="39" customWidth="1"/>
    <col min="7" max="7" width="28.140625" style="39" customWidth="1"/>
    <col min="8" max="8" width="2" style="39" customWidth="1"/>
    <col min="9" max="9" width="27.42578125" style="39" customWidth="1"/>
    <col min="10" max="10" width="2.28515625" style="39" customWidth="1"/>
    <col min="11" max="11" width="7.140625" style="39" customWidth="1"/>
    <col min="12" max="12" width="22.42578125" style="39" customWidth="1"/>
    <col min="13" max="13" width="20.42578125" style="39" customWidth="1"/>
    <col min="14" max="16384" width="11.42578125" style="39"/>
  </cols>
  <sheetData>
    <row r="2" spans="1:13" ht="27" x14ac:dyDescent="0.5">
      <c r="A2" s="403" t="s">
        <v>722</v>
      </c>
      <c r="B2" s="403"/>
      <c r="C2" s="403"/>
      <c r="D2" s="403"/>
      <c r="E2" s="403"/>
      <c r="F2" s="403"/>
      <c r="G2" s="403"/>
      <c r="H2" s="403"/>
      <c r="I2" s="403"/>
      <c r="J2" s="403"/>
      <c r="K2" s="403"/>
      <c r="L2" s="403"/>
      <c r="M2" s="403"/>
    </row>
    <row r="4" spans="1:13" ht="45.75" customHeight="1" x14ac:dyDescent="0.25">
      <c r="C4" s="99" t="s">
        <v>1</v>
      </c>
      <c r="D4" s="404" t="s">
        <v>723</v>
      </c>
      <c r="E4" s="404"/>
      <c r="F4" s="146"/>
      <c r="G4" s="146"/>
      <c r="H4" s="146"/>
      <c r="I4" s="146"/>
      <c r="J4" s="146"/>
      <c r="K4" s="146"/>
      <c r="L4" s="146"/>
      <c r="M4" s="146"/>
    </row>
    <row r="6" spans="1:13" ht="111" customHeight="1" x14ac:dyDescent="0.25">
      <c r="C6" s="405" t="s">
        <v>724</v>
      </c>
      <c r="D6" s="405"/>
      <c r="E6" s="405"/>
      <c r="F6" s="405"/>
      <c r="G6" s="405"/>
      <c r="H6" s="43"/>
      <c r="I6" s="43"/>
      <c r="J6" s="43"/>
      <c r="K6" s="43"/>
      <c r="L6" s="43"/>
      <c r="M6" s="43"/>
    </row>
    <row r="8" spans="1:13" ht="55.5" customHeight="1" x14ac:dyDescent="0.25">
      <c r="A8" s="85" t="s">
        <v>5</v>
      </c>
      <c r="B8" s="86"/>
      <c r="C8" s="87" t="s">
        <v>725</v>
      </c>
      <c r="D8" s="88" t="s">
        <v>7</v>
      </c>
      <c r="E8" s="88" t="s">
        <v>8</v>
      </c>
      <c r="F8" s="88" t="s">
        <v>223</v>
      </c>
      <c r="G8" s="88" t="s">
        <v>212</v>
      </c>
      <c r="H8" s="88"/>
      <c r="I8" s="88" t="s">
        <v>213</v>
      </c>
      <c r="J8" s="88"/>
      <c r="K8" s="88"/>
      <c r="L8" s="88" t="s">
        <v>214</v>
      </c>
      <c r="M8" s="88" t="s">
        <v>215</v>
      </c>
    </row>
    <row r="9" spans="1:13" ht="45" customHeight="1" x14ac:dyDescent="0.25">
      <c r="A9" s="37">
        <v>1</v>
      </c>
      <c r="B9" s="36"/>
      <c r="C9" s="161">
        <f>+'Etapa 1 Identificación'!B17</f>
        <v>0</v>
      </c>
      <c r="D9" s="161">
        <f>+'Etapa 1 Identificación'!B19</f>
        <v>0</v>
      </c>
      <c r="E9" s="161" t="e">
        <f>+'Etapa 1 Identificación'!#REF!</f>
        <v>#REF!</v>
      </c>
      <c r="F9" s="147"/>
      <c r="G9" s="147" t="s">
        <v>236</v>
      </c>
      <c r="H9" s="57" t="str">
        <f>MID(G9,1,1)</f>
        <v>5</v>
      </c>
      <c r="I9" s="147" t="s">
        <v>238</v>
      </c>
      <c r="J9" s="57" t="str">
        <f>MID(I9,1,1)</f>
        <v>5</v>
      </c>
      <c r="K9" s="38">
        <f>+H9*J9</f>
        <v>25</v>
      </c>
      <c r="L9" s="57" t="str">
        <f>IF(K9&gt;=20,'Base calculos'!$T$3,IF(K9&gt;=15,'Base calculos'!$T$4,IF(K9&gt;=7,'Base calculos'!$T$5,'Base calculos'!$T$6)))</f>
        <v xml:space="preserve">Crítico </v>
      </c>
      <c r="M9" s="57">
        <f>+H9*J9</f>
        <v>25</v>
      </c>
    </row>
    <row r="10" spans="1:13" ht="8.1" customHeight="1" x14ac:dyDescent="0.25">
      <c r="A10" s="41"/>
      <c r="C10" s="42"/>
      <c r="D10" s="42"/>
      <c r="E10" s="42"/>
      <c r="G10" s="74"/>
      <c r="H10" s="74"/>
      <c r="I10" s="74"/>
      <c r="J10" s="42"/>
      <c r="K10" s="42"/>
      <c r="L10" s="42"/>
    </row>
    <row r="11" spans="1:13" ht="45" customHeight="1" x14ac:dyDescent="0.25">
      <c r="A11" s="37">
        <v>2</v>
      </c>
      <c r="B11" s="36"/>
      <c r="C11" s="161" t="s">
        <v>726</v>
      </c>
      <c r="D11" s="161" t="s">
        <v>727</v>
      </c>
      <c r="E11" s="161" t="s">
        <v>728</v>
      </c>
      <c r="F11" s="147"/>
      <c r="G11" s="147"/>
      <c r="H11" s="57" t="str">
        <f>MID(G11,1,1)</f>
        <v/>
      </c>
      <c r="I11" s="147"/>
      <c r="J11" s="57" t="str">
        <f>MID(I11,1,1)</f>
        <v/>
      </c>
      <c r="K11" s="38" t="e">
        <f>+H11*J11</f>
        <v>#VALUE!</v>
      </c>
      <c r="L11" s="57" t="e">
        <f>IF(K11&gt;=20,'Base calculos'!$T$3,IF(K11&gt;=15,'Base calculos'!$T$4,IF(K11&gt;=7,'Base calculos'!$T$5,'Base calculos'!$T$6)))</f>
        <v>#VALUE!</v>
      </c>
      <c r="M11" s="57" t="e">
        <f>+H11*J11</f>
        <v>#VALUE!</v>
      </c>
    </row>
    <row r="12" spans="1:13" ht="8.1" customHeight="1" x14ac:dyDescent="0.25">
      <c r="A12" s="41"/>
      <c r="C12" s="42"/>
      <c r="D12" s="42"/>
      <c r="E12" s="42"/>
      <c r="G12" s="74"/>
      <c r="H12" s="74"/>
      <c r="I12" s="74"/>
      <c r="J12" s="42"/>
      <c r="K12" s="42"/>
      <c r="L12" s="42"/>
    </row>
    <row r="13" spans="1:13" ht="45" customHeight="1" x14ac:dyDescent="0.25">
      <c r="A13" s="37">
        <v>3</v>
      </c>
      <c r="B13" s="36"/>
      <c r="C13" s="161" t="e">
        <f>+'Etapa 1 Identificación'!#REF!</f>
        <v>#REF!</v>
      </c>
      <c r="D13" s="161" t="s">
        <v>727</v>
      </c>
      <c r="E13" s="38">
        <f>+prueba!E14</f>
        <v>0</v>
      </c>
      <c r="F13" s="147"/>
      <c r="G13" s="147"/>
      <c r="H13" s="57" t="str">
        <f>MID(G13,1,1)</f>
        <v/>
      </c>
      <c r="I13" s="147"/>
      <c r="J13" s="57" t="str">
        <f>MID(I13,1,1)</f>
        <v/>
      </c>
      <c r="K13" s="38" t="e">
        <f>+H13*J13</f>
        <v>#VALUE!</v>
      </c>
      <c r="L13" s="57" t="e">
        <f>IF(K13&gt;=20,'Base calculos'!$T$3,IF(K13&gt;=15,'Base calculos'!$T$4,IF(K13&gt;=7,'Base calculos'!$T$5,'Base calculos'!$T$6)))</f>
        <v>#VALUE!</v>
      </c>
      <c r="M13" s="57" t="e">
        <f>+H13*J13</f>
        <v>#VALUE!</v>
      </c>
    </row>
    <row r="14" spans="1:13" ht="8.1" customHeight="1" x14ac:dyDescent="0.25">
      <c r="A14" s="41"/>
      <c r="C14" s="42"/>
      <c r="D14" s="42"/>
      <c r="E14" s="42"/>
      <c r="G14" s="74"/>
      <c r="H14" s="74"/>
      <c r="I14" s="74"/>
      <c r="J14" s="42"/>
      <c r="K14" s="42"/>
      <c r="L14" s="42"/>
    </row>
    <row r="15" spans="1:13" ht="45" customHeight="1" x14ac:dyDescent="0.25">
      <c r="A15" s="37">
        <v>4</v>
      </c>
      <c r="B15" s="36"/>
      <c r="C15" s="38">
        <f>+prueba!C16</f>
        <v>0</v>
      </c>
      <c r="D15" s="38">
        <f>+prueba!D16</f>
        <v>0</v>
      </c>
      <c r="E15" s="38">
        <f>+prueba!E16</f>
        <v>0</v>
      </c>
      <c r="F15" s="147"/>
      <c r="G15" s="147"/>
      <c r="H15" s="57" t="str">
        <f>MID(G15,1,1)</f>
        <v/>
      </c>
      <c r="I15" s="147"/>
      <c r="J15" s="57" t="str">
        <f>MID(I15,1,1)</f>
        <v/>
      </c>
      <c r="K15" s="38" t="e">
        <f>+H15*J15</f>
        <v>#VALUE!</v>
      </c>
      <c r="L15" s="57" t="e">
        <f>IF(K15&gt;=20,'Base calculos'!$T$3,IF(K15&gt;=15,'Base calculos'!$T$4,IF(K15&gt;=7,'Base calculos'!$T$5,'Base calculos'!$T$6)))</f>
        <v>#VALUE!</v>
      </c>
      <c r="M15" s="57" t="e">
        <f>+H15*J15</f>
        <v>#VALUE!</v>
      </c>
    </row>
    <row r="16" spans="1:13" ht="8.1" customHeight="1" x14ac:dyDescent="0.25">
      <c r="A16" s="41"/>
      <c r="C16" s="42"/>
      <c r="D16" s="42"/>
      <c r="E16" s="42"/>
      <c r="G16" s="74"/>
      <c r="H16" s="74"/>
      <c r="I16" s="74"/>
      <c r="J16" s="42"/>
      <c r="K16" s="42"/>
      <c r="L16" s="42"/>
    </row>
    <row r="17" spans="1:13" ht="45" customHeight="1" x14ac:dyDescent="0.25">
      <c r="A17" s="37">
        <v>5</v>
      </c>
      <c r="B17" s="36"/>
      <c r="C17" s="38">
        <f>+prueba!C18</f>
        <v>0</v>
      </c>
      <c r="D17" s="38">
        <f>+prueba!D18</f>
        <v>0</v>
      </c>
      <c r="E17" s="38">
        <f>+prueba!E18</f>
        <v>0</v>
      </c>
      <c r="F17" s="147"/>
      <c r="G17" s="147"/>
      <c r="H17" s="57" t="str">
        <f>MID(G17,1,1)</f>
        <v/>
      </c>
      <c r="I17" s="147"/>
      <c r="J17" s="57" t="str">
        <f>MID(I17,1,1)</f>
        <v/>
      </c>
      <c r="K17" s="38" t="e">
        <f>+H17*J17</f>
        <v>#VALUE!</v>
      </c>
      <c r="L17" s="57" t="e">
        <f>IF(K17&gt;=20,'Base calculos'!$T$3,IF(K17&gt;=15,'Base calculos'!$T$4,IF(K17&gt;=7,'Base calculos'!$T$5,'Base calculos'!$T$6)))</f>
        <v>#VALUE!</v>
      </c>
      <c r="M17" s="57" t="e">
        <f>+H17*J17</f>
        <v>#VALUE!</v>
      </c>
    </row>
    <row r="18" spans="1:13" ht="8.1" customHeight="1" x14ac:dyDescent="0.25">
      <c r="A18" s="41"/>
      <c r="C18" s="42"/>
      <c r="D18" s="42"/>
      <c r="E18" s="42"/>
      <c r="G18" s="74"/>
      <c r="H18" s="74"/>
      <c r="I18" s="74"/>
      <c r="J18" s="42"/>
      <c r="K18" s="42"/>
      <c r="L18" s="42"/>
    </row>
    <row r="19" spans="1:13" ht="45" customHeight="1" x14ac:dyDescent="0.25">
      <c r="A19" s="37">
        <v>6</v>
      </c>
      <c r="B19" s="36"/>
      <c r="C19" s="38">
        <f>+prueba!C20</f>
        <v>0</v>
      </c>
      <c r="D19" s="38">
        <f>+prueba!D20</f>
        <v>0</v>
      </c>
      <c r="E19" s="38">
        <f>+prueba!E20</f>
        <v>0</v>
      </c>
      <c r="F19" s="147"/>
      <c r="G19" s="147"/>
      <c r="H19" s="57" t="str">
        <f>MID(G19,1,1)</f>
        <v/>
      </c>
      <c r="I19" s="147"/>
      <c r="J19" s="57" t="str">
        <f>MID(I19,1,1)</f>
        <v/>
      </c>
      <c r="K19" s="38" t="e">
        <f>+H19*J19</f>
        <v>#VALUE!</v>
      </c>
      <c r="L19" s="57" t="e">
        <f>IF(K19&gt;=20,'Base calculos'!$T$3,IF(K19&gt;=15,'Base calculos'!$T$4,IF(K19&gt;=7,'Base calculos'!$T$5,'Base calculos'!$T$6)))</f>
        <v>#VALUE!</v>
      </c>
      <c r="M19" s="57" t="e">
        <f>+H19*J19</f>
        <v>#VALUE!</v>
      </c>
    </row>
    <row r="20" spans="1:13" ht="8.1" customHeight="1" x14ac:dyDescent="0.25">
      <c r="A20" s="41"/>
      <c r="C20" s="42"/>
      <c r="D20" s="42"/>
      <c r="E20" s="42"/>
      <c r="G20" s="74"/>
      <c r="H20" s="74"/>
      <c r="I20" s="74"/>
      <c r="J20" s="42"/>
      <c r="K20" s="42"/>
      <c r="L20" s="42"/>
    </row>
    <row r="21" spans="1:13" ht="45" customHeight="1" x14ac:dyDescent="0.25">
      <c r="A21" s="37">
        <v>7</v>
      </c>
      <c r="B21" s="36"/>
      <c r="C21" s="38">
        <f>+prueba!C22</f>
        <v>0</v>
      </c>
      <c r="D21" s="38">
        <f>+prueba!D22</f>
        <v>0</v>
      </c>
      <c r="E21" s="38">
        <f>+prueba!E22</f>
        <v>0</v>
      </c>
      <c r="F21" s="147"/>
      <c r="G21" s="147"/>
      <c r="H21" s="57" t="str">
        <f>MID(G21,1,1)</f>
        <v/>
      </c>
      <c r="I21" s="147"/>
      <c r="J21" s="57" t="str">
        <f>MID(I21,1,1)</f>
        <v/>
      </c>
      <c r="K21" s="38" t="e">
        <f>+H21*J21</f>
        <v>#VALUE!</v>
      </c>
      <c r="L21" s="57" t="e">
        <f>IF(K21&gt;=20,'Base calculos'!$T$3,IF(K21&gt;=15,'Base calculos'!$T$4,IF(K21&gt;=7,'Base calculos'!$T$5,'Base calculos'!$T$6)))</f>
        <v>#VALUE!</v>
      </c>
      <c r="M21" s="57" t="e">
        <f>+H21*J21</f>
        <v>#VALUE!</v>
      </c>
    </row>
    <row r="22" spans="1:13" ht="8.1" customHeight="1" x14ac:dyDescent="0.25">
      <c r="A22" s="41"/>
      <c r="C22" s="42"/>
      <c r="D22" s="42"/>
      <c r="E22" s="42"/>
      <c r="G22" s="74"/>
      <c r="H22" s="74"/>
      <c r="I22" s="74"/>
      <c r="J22" s="42"/>
      <c r="K22" s="42"/>
      <c r="L22" s="42"/>
    </row>
    <row r="23" spans="1:13" ht="45" customHeight="1" x14ac:dyDescent="0.25">
      <c r="A23" s="37">
        <v>8</v>
      </c>
      <c r="B23" s="36"/>
      <c r="C23" s="38">
        <f>+prueba!C24</f>
        <v>0</v>
      </c>
      <c r="D23" s="38">
        <f>+prueba!D24</f>
        <v>0</v>
      </c>
      <c r="E23" s="38">
        <f>+prueba!E24</f>
        <v>0</v>
      </c>
      <c r="F23" s="147"/>
      <c r="G23" s="147"/>
      <c r="H23" s="57" t="str">
        <f>MID(G23,1,1)</f>
        <v/>
      </c>
      <c r="I23" s="147"/>
      <c r="J23" s="57" t="str">
        <f>MID(I23,1,1)</f>
        <v/>
      </c>
      <c r="K23" s="38" t="e">
        <f>+H23*J23</f>
        <v>#VALUE!</v>
      </c>
      <c r="L23" s="57" t="e">
        <f>IF(K23&gt;=20,'Base calculos'!$T$3,IF(K23&gt;=15,'Base calculos'!$T$4,IF(K23&gt;=7,'Base calculos'!$T$5,'Base calculos'!$T$6)))</f>
        <v>#VALUE!</v>
      </c>
      <c r="M23" s="57" t="e">
        <f>+H23*J23</f>
        <v>#VALUE!</v>
      </c>
    </row>
    <row r="25" spans="1:13" ht="45" customHeight="1" x14ac:dyDescent="0.25">
      <c r="A25" s="37">
        <v>9</v>
      </c>
      <c r="B25" s="36"/>
      <c r="C25" s="38">
        <f>+prueba!C26</f>
        <v>0</v>
      </c>
      <c r="D25" s="38">
        <f>+prueba!D26</f>
        <v>0</v>
      </c>
      <c r="E25" s="38">
        <f>+prueba!E26</f>
        <v>0</v>
      </c>
      <c r="F25" s="147"/>
      <c r="G25" s="147"/>
      <c r="H25" s="57" t="str">
        <f>MID(G25,1,1)</f>
        <v/>
      </c>
      <c r="I25" s="147"/>
      <c r="J25" s="57" t="str">
        <f>MID(I25,1,1)</f>
        <v/>
      </c>
      <c r="K25" s="38" t="e">
        <f>+H25*J25</f>
        <v>#VALUE!</v>
      </c>
      <c r="L25" s="57" t="e">
        <f>IF(K25&gt;=20,'Base calculos'!$T$3,IF(K25&gt;=15,'Base calculos'!$T$4,IF(K25&gt;=7,'Base calculos'!$T$5,'Base calculos'!$T$6)))</f>
        <v>#VALUE!</v>
      </c>
      <c r="M25" s="57" t="e">
        <f>+H25*J25</f>
        <v>#VALUE!</v>
      </c>
    </row>
    <row r="27" spans="1:13" ht="45" customHeight="1" x14ac:dyDescent="0.25">
      <c r="A27" s="37">
        <v>10</v>
      </c>
      <c r="B27" s="36"/>
      <c r="C27" s="38">
        <f>+prueba!C28</f>
        <v>0</v>
      </c>
      <c r="D27" s="38">
        <f>+prueba!D28</f>
        <v>0</v>
      </c>
      <c r="E27" s="38">
        <f>+prueba!E28</f>
        <v>0</v>
      </c>
      <c r="F27" s="147"/>
      <c r="G27" s="147"/>
      <c r="H27" s="57" t="str">
        <f>MID(G27,1,1)</f>
        <v/>
      </c>
      <c r="I27" s="147"/>
      <c r="J27" s="57" t="str">
        <f>MID(I27,1,1)</f>
        <v/>
      </c>
      <c r="K27" s="38" t="e">
        <f>+H27*J27</f>
        <v>#VALUE!</v>
      </c>
      <c r="L27" s="57" t="e">
        <f>IF(K27&gt;=20,'Base calculos'!$T$3,IF(K27&gt;=15,'Base calculos'!$T$4,IF(K27&gt;=7,'Base calculos'!$T$5,'Base calculos'!$T$6)))</f>
        <v>#VALUE!</v>
      </c>
      <c r="M27" s="57" t="e">
        <f>+H27*J27</f>
        <v>#VALUE!</v>
      </c>
    </row>
    <row r="29" spans="1:13" ht="45" customHeight="1" x14ac:dyDescent="0.25">
      <c r="A29" s="37">
        <v>11</v>
      </c>
      <c r="B29" s="36"/>
      <c r="C29" s="38">
        <f>+prueba!C30</f>
        <v>0</v>
      </c>
      <c r="D29" s="38">
        <f>+prueba!D30</f>
        <v>0</v>
      </c>
      <c r="E29" s="38">
        <f>+prueba!E30</f>
        <v>0</v>
      </c>
      <c r="F29" s="147"/>
      <c r="G29" s="147"/>
      <c r="H29" s="57" t="str">
        <f>MID(G29,1,1)</f>
        <v/>
      </c>
      <c r="I29" s="147"/>
      <c r="J29" s="57" t="str">
        <f>MID(I29,1,1)</f>
        <v/>
      </c>
      <c r="K29" s="38" t="e">
        <f>+H29*J29</f>
        <v>#VALUE!</v>
      </c>
      <c r="L29" s="57" t="e">
        <f>IF(K29&gt;=20,'Base calculos'!$T$3,IF(K29&gt;=15,'Base calculos'!$T$4,IF(K29&gt;=7,'Base calculos'!$T$5,'Base calculos'!$T$6)))</f>
        <v>#VALUE!</v>
      </c>
      <c r="M29" s="57" t="e">
        <f>+H29*J29</f>
        <v>#VALUE!</v>
      </c>
    </row>
    <row r="31" spans="1:13" ht="45" customHeight="1" x14ac:dyDescent="0.25">
      <c r="A31" s="37">
        <v>12</v>
      </c>
      <c r="B31" s="36"/>
      <c r="C31" s="38">
        <f>+prueba!C32</f>
        <v>0</v>
      </c>
      <c r="D31" s="38">
        <f>+prueba!D32</f>
        <v>0</v>
      </c>
      <c r="E31" s="38">
        <f>+prueba!E32</f>
        <v>0</v>
      </c>
      <c r="F31" s="147"/>
      <c r="G31" s="147"/>
      <c r="H31" s="57" t="str">
        <f>MID(G31,1,1)</f>
        <v/>
      </c>
      <c r="I31" s="147"/>
      <c r="J31" s="57" t="str">
        <f>MID(I31,1,1)</f>
        <v/>
      </c>
      <c r="K31" s="38" t="e">
        <f>+H31*J31</f>
        <v>#VALUE!</v>
      </c>
      <c r="L31" s="57" t="e">
        <f>IF(K31&gt;=20,'Base calculos'!$T$3,IF(K31&gt;=15,'Base calculos'!$T$4,IF(K31&gt;=7,'Base calculos'!$T$5,'Base calculos'!$T$6)))</f>
        <v>#VALUE!</v>
      </c>
      <c r="M31" s="57" t="e">
        <f>+H31*J31</f>
        <v>#VALUE!</v>
      </c>
    </row>
    <row r="33" spans="1:13" ht="45" customHeight="1" x14ac:dyDescent="0.25">
      <c r="A33" s="37">
        <v>13</v>
      </c>
      <c r="B33" s="36"/>
      <c r="C33" s="38">
        <f>+prueba!C34</f>
        <v>0</v>
      </c>
      <c r="D33" s="38">
        <f>+prueba!D34</f>
        <v>0</v>
      </c>
      <c r="E33" s="38">
        <f>+prueba!E34</f>
        <v>0</v>
      </c>
      <c r="F33" s="147"/>
      <c r="G33" s="147"/>
      <c r="H33" s="57" t="str">
        <f>MID(G33,1,1)</f>
        <v/>
      </c>
      <c r="I33" s="147"/>
      <c r="J33" s="57" t="str">
        <f>MID(I33,1,1)</f>
        <v/>
      </c>
      <c r="K33" s="38" t="e">
        <f>+H33*J33</f>
        <v>#VALUE!</v>
      </c>
      <c r="L33" s="57" t="e">
        <f>IF(K33&gt;=20,'Base calculos'!$T$3,IF(K33&gt;=15,'Base calculos'!$T$4,IF(K33&gt;=7,'Base calculos'!$T$5,'Base calculos'!$T$6)))</f>
        <v>#VALUE!</v>
      </c>
      <c r="M33" s="57" t="e">
        <f>+H33*J33</f>
        <v>#VALUE!</v>
      </c>
    </row>
    <row r="35" spans="1:13" ht="45" customHeight="1" x14ac:dyDescent="0.25">
      <c r="A35" s="37">
        <v>14</v>
      </c>
      <c r="B35" s="36"/>
      <c r="C35" s="38">
        <f>+prueba!C36</f>
        <v>0</v>
      </c>
      <c r="D35" s="38">
        <f>+prueba!D36</f>
        <v>0</v>
      </c>
      <c r="E35" s="38">
        <f>+prueba!E36</f>
        <v>0</v>
      </c>
      <c r="F35" s="147"/>
      <c r="G35" s="147"/>
      <c r="H35" s="57" t="str">
        <f>MID(G35,1,1)</f>
        <v/>
      </c>
      <c r="I35" s="147"/>
      <c r="J35" s="57" t="str">
        <f>MID(I35,1,1)</f>
        <v/>
      </c>
      <c r="K35" s="38" t="e">
        <f>+H35*J35</f>
        <v>#VALUE!</v>
      </c>
      <c r="L35" s="57" t="e">
        <f>IF(K35&gt;=20,'Base calculos'!$T$3,IF(K35&gt;=15,'Base calculos'!$T$4,IF(K35&gt;=7,'Base calculos'!$T$5,'Base calculos'!$T$6)))</f>
        <v>#VALUE!</v>
      </c>
      <c r="M35" s="57" t="e">
        <f>+H35*J35</f>
        <v>#VALUE!</v>
      </c>
    </row>
    <row r="37" spans="1:13" ht="45" customHeight="1" x14ac:dyDescent="0.25">
      <c r="A37" s="37">
        <v>15</v>
      </c>
      <c r="B37" s="36"/>
      <c r="C37" s="38">
        <f>+prueba!C38</f>
        <v>0</v>
      </c>
      <c r="D37" s="38">
        <f>+prueba!D38</f>
        <v>0</v>
      </c>
      <c r="E37" s="38">
        <f>+prueba!E38</f>
        <v>0</v>
      </c>
      <c r="F37" s="147"/>
      <c r="G37" s="147"/>
      <c r="H37" s="57" t="str">
        <f>MID(G37,1,1)</f>
        <v/>
      </c>
      <c r="I37" s="147"/>
      <c r="J37" s="57" t="str">
        <f>MID(I37,1,1)</f>
        <v/>
      </c>
      <c r="K37" s="38" t="e">
        <f>+H37*J37</f>
        <v>#VALUE!</v>
      </c>
      <c r="L37" s="57" t="e">
        <f>IF(K37&gt;=20,'Base calculos'!$T$3,IF(K37&gt;=15,'Base calculos'!$T$4,IF(K37&gt;=7,'Base calculos'!$T$5,'Base calculos'!$T$6)))</f>
        <v>#VALUE!</v>
      </c>
      <c r="M37" s="57" t="e">
        <f>+H37*J37</f>
        <v>#VALUE!</v>
      </c>
    </row>
  </sheetData>
  <mergeCells count="3">
    <mergeCell ref="A2:M2"/>
    <mergeCell ref="D4:E4"/>
    <mergeCell ref="C6:G6"/>
  </mergeCells>
  <conditionalFormatting sqref="M9">
    <cfRule type="cellIs" dxfId="141" priority="125" operator="between">
      <formula>0</formula>
      <formula>3</formula>
    </cfRule>
    <cfRule type="cellIs" dxfId="140" priority="126" operator="between">
      <formula>4</formula>
      <formula>9</formula>
    </cfRule>
    <cfRule type="cellIs" dxfId="139" priority="127" operator="between">
      <formula>10</formula>
      <formula>12</formula>
    </cfRule>
    <cfRule type="cellIs" dxfId="138" priority="128" operator="between">
      <formula>15</formula>
      <formula>25</formula>
    </cfRule>
  </conditionalFormatting>
  <conditionalFormatting sqref="M37 M35 M33 M31 M29 M27 M25 M23 M21 M19 M17 M15 M13 M11">
    <cfRule type="cellIs" dxfId="137" priority="1" operator="between">
      <formula>0</formula>
      <formula>3</formula>
    </cfRule>
    <cfRule type="cellIs" dxfId="136" priority="2" operator="between">
      <formula>4</formula>
      <formula>9</formula>
    </cfRule>
    <cfRule type="cellIs" dxfId="135" priority="3" operator="between">
      <formula>10</formula>
      <formula>12</formula>
    </cfRule>
    <cfRule type="cellIs" dxfId="134" priority="4" operator="between">
      <formula>15</formula>
      <formula>25</formula>
    </cfRule>
  </conditionalFormatting>
  <pageMargins left="0.7" right="0.7" top="0.75" bottom="0.75" header="0.3" footer="0.3"/>
  <pageSetup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cellIs" priority="130" operator="greaterThan" id="{29925F64-A184-4B48-9C41-D4D9DA5AA87B}">
            <xm:f>'Base calculos'!$T$9</xm:f>
            <x14:dxf>
              <border>
                <vertical/>
                <horizontal/>
              </border>
            </x14:dxf>
          </x14:cfRule>
          <xm:sqref>N9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'Base calculos'!$Q$1:$Q$3</xm:f>
          </x14:formula1>
          <xm:sqref>F9 F11 F13 F15 F17 F19 F21 F23 F25 F27 F29 F31 F33 F35 F37</xm:sqref>
        </x14:dataValidation>
        <x14:dataValidation type="list" allowBlank="1" showInputMessage="1" showErrorMessage="1" xr:uid="{00000000-0002-0000-0800-000001000000}">
          <x14:formula1>
            <xm:f>'Base calculos'!$I$1:$I$6</xm:f>
          </x14:formula1>
          <xm:sqref>G21 G9 G11 G13 G15 G17 G19 G23 G25 G27 G29 G31 G33 G35 G37</xm:sqref>
        </x14:dataValidation>
        <x14:dataValidation type="list" allowBlank="1" showInputMessage="1" showErrorMessage="1" xr:uid="{00000000-0002-0000-0800-000002000000}">
          <x14:formula1>
            <xm:f>'Base calculos'!$M$1:$M$6</xm:f>
          </x14:formula1>
          <xm:sqref>I9 I11 I13 I15 I17 I19 I21 I23 I25 I27 I29 I31 I33 I35 I37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D186"/>
  <sheetViews>
    <sheetView topLeftCell="B2" zoomScale="70" zoomScaleNormal="70" workbookViewId="0">
      <pane ySplit="705" topLeftCell="A141" activePane="bottomLeft"/>
      <selection activeCell="C1" sqref="C1:C1048576"/>
      <selection pane="bottomLeft" activeCell="B70" sqref="B70:B77"/>
    </sheetView>
  </sheetViews>
  <sheetFormatPr baseColWidth="10" defaultColWidth="11.42578125" defaultRowHeight="15" x14ac:dyDescent="0.25"/>
  <cols>
    <col min="1" max="1" width="43.140625" style="7" customWidth="1"/>
    <col min="2" max="2" width="31.140625" style="7" customWidth="1"/>
    <col min="3" max="3" width="38.28515625" style="7" customWidth="1"/>
    <col min="4" max="4" width="80.7109375" style="7" bestFit="1" customWidth="1"/>
    <col min="5" max="16384" width="11.42578125" style="7"/>
  </cols>
  <sheetData>
    <row r="1" spans="1:4" ht="39" x14ac:dyDescent="0.25">
      <c r="A1" s="2" t="s">
        <v>10</v>
      </c>
      <c r="B1" s="2" t="s">
        <v>7</v>
      </c>
      <c r="C1" s="2" t="s">
        <v>11</v>
      </c>
      <c r="D1" s="2" t="s">
        <v>729</v>
      </c>
    </row>
    <row r="2" spans="1:4" ht="28.5" x14ac:dyDescent="0.25">
      <c r="A2" s="410" t="s">
        <v>730</v>
      </c>
      <c r="B2" s="409" t="s">
        <v>14</v>
      </c>
      <c r="C2" s="4" t="s">
        <v>15</v>
      </c>
      <c r="D2" s="4" t="s">
        <v>731</v>
      </c>
    </row>
    <row r="3" spans="1:4" ht="114" x14ac:dyDescent="0.25">
      <c r="A3" s="410"/>
      <c r="B3" s="409"/>
      <c r="C3" s="4" t="s">
        <v>21</v>
      </c>
      <c r="D3" s="6" t="s">
        <v>732</v>
      </c>
    </row>
    <row r="4" spans="1:4" ht="28.5" x14ac:dyDescent="0.25">
      <c r="A4" s="410"/>
      <c r="B4" s="409"/>
      <c r="C4" s="4" t="s">
        <v>276</v>
      </c>
      <c r="D4" s="6" t="s">
        <v>733</v>
      </c>
    </row>
    <row r="5" spans="1:4" ht="42.75" x14ac:dyDescent="0.25">
      <c r="A5" s="410"/>
      <c r="B5" s="409"/>
      <c r="C5" s="1" t="s">
        <v>289</v>
      </c>
      <c r="D5" s="6" t="s">
        <v>734</v>
      </c>
    </row>
    <row r="6" spans="1:4" x14ac:dyDescent="0.25">
      <c r="A6" s="410"/>
      <c r="B6" s="409"/>
      <c r="C6" s="1" t="s">
        <v>26</v>
      </c>
      <c r="D6" s="6" t="s">
        <v>735</v>
      </c>
    </row>
    <row r="7" spans="1:4" x14ac:dyDescent="0.25">
      <c r="A7" s="410"/>
      <c r="B7" s="409"/>
      <c r="C7" s="1" t="s">
        <v>310</v>
      </c>
      <c r="D7" s="5" t="s">
        <v>736</v>
      </c>
    </row>
    <row r="8" spans="1:4" ht="42.75" x14ac:dyDescent="0.25">
      <c r="A8" s="410"/>
      <c r="B8" s="409"/>
      <c r="C8" s="1" t="s">
        <v>316</v>
      </c>
      <c r="D8" s="6" t="s">
        <v>737</v>
      </c>
    </row>
    <row r="9" spans="1:4" ht="28.5" x14ac:dyDescent="0.25">
      <c r="A9" s="410"/>
      <c r="B9" s="409"/>
      <c r="C9" s="1" t="s">
        <v>320</v>
      </c>
      <c r="D9" s="6" t="s">
        <v>738</v>
      </c>
    </row>
    <row r="10" spans="1:4" ht="85.5" x14ac:dyDescent="0.25">
      <c r="A10" s="410"/>
      <c r="B10" s="409"/>
      <c r="C10" s="1" t="s">
        <v>325</v>
      </c>
      <c r="D10" s="6" t="s">
        <v>739</v>
      </c>
    </row>
    <row r="11" spans="1:4" ht="28.5" x14ac:dyDescent="0.25">
      <c r="A11" s="411" t="s">
        <v>740</v>
      </c>
      <c r="B11" s="409" t="s">
        <v>14</v>
      </c>
      <c r="C11" s="4" t="s">
        <v>329</v>
      </c>
      <c r="D11" s="4" t="s">
        <v>741</v>
      </c>
    </row>
    <row r="12" spans="1:4" ht="42.75" x14ac:dyDescent="0.25">
      <c r="A12" s="411"/>
      <c r="B12" s="409"/>
      <c r="C12" s="4" t="s">
        <v>332</v>
      </c>
      <c r="D12" s="6" t="s">
        <v>742</v>
      </c>
    </row>
    <row r="13" spans="1:4" ht="28.5" x14ac:dyDescent="0.25">
      <c r="A13" s="411"/>
      <c r="B13" s="409"/>
      <c r="C13" s="4" t="s">
        <v>336</v>
      </c>
      <c r="D13" s="6" t="s">
        <v>743</v>
      </c>
    </row>
    <row r="14" spans="1:4" x14ac:dyDescent="0.25">
      <c r="A14" s="411"/>
      <c r="B14" s="409"/>
      <c r="C14" s="4" t="s">
        <v>338</v>
      </c>
      <c r="D14" s="6" t="s">
        <v>744</v>
      </c>
    </row>
    <row r="15" spans="1:4" ht="28.5" x14ac:dyDescent="0.25">
      <c r="A15" s="411"/>
      <c r="B15" s="409"/>
      <c r="C15" s="4" t="s">
        <v>340</v>
      </c>
      <c r="D15" s="6" t="s">
        <v>745</v>
      </c>
    </row>
    <row r="16" spans="1:4" x14ac:dyDescent="0.25">
      <c r="A16" s="411"/>
      <c r="B16" s="409"/>
      <c r="C16" s="4" t="s">
        <v>342</v>
      </c>
      <c r="D16" s="6"/>
    </row>
    <row r="17" spans="1:4" ht="28.5" x14ac:dyDescent="0.25">
      <c r="A17" s="411"/>
      <c r="B17" s="409"/>
      <c r="C17" s="4" t="s">
        <v>344</v>
      </c>
      <c r="D17" s="6" t="s">
        <v>746</v>
      </c>
    </row>
    <row r="18" spans="1:4" x14ac:dyDescent="0.25">
      <c r="A18" s="411"/>
      <c r="B18" s="409"/>
      <c r="C18" s="4" t="s">
        <v>346</v>
      </c>
      <c r="D18" s="6" t="s">
        <v>747</v>
      </c>
    </row>
    <row r="19" spans="1:4" ht="42.75" x14ac:dyDescent="0.25">
      <c r="A19" s="411"/>
      <c r="B19" s="409"/>
      <c r="C19" s="4" t="s">
        <v>348</v>
      </c>
      <c r="D19" s="6" t="s">
        <v>748</v>
      </c>
    </row>
    <row r="20" spans="1:4" ht="28.5" x14ac:dyDescent="0.25">
      <c r="A20" s="411"/>
      <c r="B20" s="409"/>
      <c r="C20" s="4" t="s">
        <v>350</v>
      </c>
      <c r="D20" s="6"/>
    </row>
    <row r="21" spans="1:4" ht="28.5" x14ac:dyDescent="0.25">
      <c r="A21" s="411"/>
      <c r="B21" s="409"/>
      <c r="C21" s="4" t="s">
        <v>352</v>
      </c>
      <c r="D21" s="6" t="s">
        <v>749</v>
      </c>
    </row>
    <row r="22" spans="1:4" ht="57" x14ac:dyDescent="0.25">
      <c r="A22" s="411"/>
      <c r="B22" s="409"/>
      <c r="C22" s="4" t="s">
        <v>353</v>
      </c>
      <c r="D22" s="6" t="s">
        <v>750</v>
      </c>
    </row>
    <row r="23" spans="1:4" ht="28.5" x14ac:dyDescent="0.25">
      <c r="A23" s="411"/>
      <c r="B23" s="409"/>
      <c r="C23" s="4" t="s">
        <v>354</v>
      </c>
      <c r="D23" s="6"/>
    </row>
    <row r="24" spans="1:4" ht="57" x14ac:dyDescent="0.25">
      <c r="A24" s="411"/>
      <c r="B24" s="409"/>
      <c r="C24" s="4" t="s">
        <v>355</v>
      </c>
      <c r="D24" s="6" t="s">
        <v>751</v>
      </c>
    </row>
    <row r="25" spans="1:4" ht="28.5" x14ac:dyDescent="0.25">
      <c r="A25" s="411"/>
      <c r="B25" s="409"/>
      <c r="C25" s="4" t="s">
        <v>356</v>
      </c>
      <c r="D25" s="6" t="s">
        <v>752</v>
      </c>
    </row>
    <row r="26" spans="1:4" x14ac:dyDescent="0.25">
      <c r="A26" s="411"/>
      <c r="B26" s="409"/>
      <c r="C26" s="4" t="s">
        <v>357</v>
      </c>
      <c r="D26" s="6"/>
    </row>
    <row r="27" spans="1:4" x14ac:dyDescent="0.25">
      <c r="A27" s="411"/>
      <c r="B27" s="409"/>
      <c r="C27" s="4" t="s">
        <v>358</v>
      </c>
      <c r="D27" s="6"/>
    </row>
    <row r="28" spans="1:4" ht="28.5" x14ac:dyDescent="0.25">
      <c r="A28" s="411"/>
      <c r="B28" s="409"/>
      <c r="C28" s="4" t="s">
        <v>359</v>
      </c>
      <c r="D28" s="6"/>
    </row>
    <row r="29" spans="1:4" ht="28.5" x14ac:dyDescent="0.25">
      <c r="A29" s="411"/>
      <c r="B29" s="409"/>
      <c r="C29" s="4" t="s">
        <v>145</v>
      </c>
      <c r="D29" s="4" t="s">
        <v>753</v>
      </c>
    </row>
    <row r="30" spans="1:4" x14ac:dyDescent="0.25">
      <c r="A30" s="411"/>
      <c r="B30" s="409"/>
      <c r="C30" s="4" t="s">
        <v>360</v>
      </c>
      <c r="D30" s="6" t="s">
        <v>754</v>
      </c>
    </row>
    <row r="31" spans="1:4" ht="28.5" x14ac:dyDescent="0.25">
      <c r="A31" s="411"/>
      <c r="B31" s="409"/>
      <c r="C31" s="4" t="s">
        <v>361</v>
      </c>
      <c r="D31" s="6"/>
    </row>
    <row r="32" spans="1:4" ht="42.75" x14ac:dyDescent="0.25">
      <c r="A32" s="411"/>
      <c r="B32" s="409"/>
      <c r="C32" s="4" t="s">
        <v>362</v>
      </c>
      <c r="D32" s="6"/>
    </row>
    <row r="33" spans="1:4" ht="57" x14ac:dyDescent="0.25">
      <c r="A33" s="411"/>
      <c r="B33" s="409"/>
      <c r="C33" s="1" t="s">
        <v>363</v>
      </c>
      <c r="D33" s="6" t="s">
        <v>755</v>
      </c>
    </row>
    <row r="34" spans="1:4" ht="185.25" x14ac:dyDescent="0.25">
      <c r="A34" s="9" t="s">
        <v>756</v>
      </c>
      <c r="B34" s="406" t="s">
        <v>275</v>
      </c>
      <c r="C34" s="3" t="s">
        <v>364</v>
      </c>
      <c r="D34" s="6" t="s">
        <v>757</v>
      </c>
    </row>
    <row r="35" spans="1:4" x14ac:dyDescent="0.25">
      <c r="A35" s="10"/>
      <c r="B35" s="407"/>
      <c r="C35" s="1" t="s">
        <v>365</v>
      </c>
      <c r="D35" s="6" t="s">
        <v>758</v>
      </c>
    </row>
    <row r="36" spans="1:4" ht="57" x14ac:dyDescent="0.25">
      <c r="A36" s="10"/>
      <c r="B36" s="407"/>
      <c r="C36" s="1" t="s">
        <v>366</v>
      </c>
      <c r="D36" s="6" t="s">
        <v>759</v>
      </c>
    </row>
    <row r="37" spans="1:4" x14ac:dyDescent="0.25">
      <c r="A37" s="10"/>
      <c r="B37" s="407"/>
      <c r="C37" s="1" t="s">
        <v>367</v>
      </c>
      <c r="D37" s="6" t="s">
        <v>760</v>
      </c>
    </row>
    <row r="38" spans="1:4" ht="42.75" x14ac:dyDescent="0.25">
      <c r="A38" s="10"/>
      <c r="B38" s="408"/>
      <c r="C38" s="1" t="s">
        <v>368</v>
      </c>
      <c r="D38" s="6" t="s">
        <v>761</v>
      </c>
    </row>
    <row r="39" spans="1:4" x14ac:dyDescent="0.25">
      <c r="A39" s="10"/>
      <c r="B39" s="406" t="s">
        <v>288</v>
      </c>
      <c r="C39" s="4" t="s">
        <v>369</v>
      </c>
      <c r="D39" s="6" t="s">
        <v>762</v>
      </c>
    </row>
    <row r="40" spans="1:4" ht="42.75" x14ac:dyDescent="0.25">
      <c r="A40" s="10"/>
      <c r="B40" s="407"/>
      <c r="C40" s="4" t="s">
        <v>370</v>
      </c>
      <c r="D40" s="6" t="s">
        <v>763</v>
      </c>
    </row>
    <row r="41" spans="1:4" x14ac:dyDescent="0.25">
      <c r="A41" s="10"/>
      <c r="B41" s="407"/>
      <c r="C41" s="4" t="s">
        <v>371</v>
      </c>
      <c r="D41" s="6" t="s">
        <v>764</v>
      </c>
    </row>
    <row r="42" spans="1:4" ht="28.5" x14ac:dyDescent="0.25">
      <c r="A42" s="10"/>
      <c r="B42" s="407"/>
      <c r="C42" s="1" t="s">
        <v>372</v>
      </c>
      <c r="D42" s="6" t="s">
        <v>765</v>
      </c>
    </row>
    <row r="43" spans="1:4" ht="28.5" x14ac:dyDescent="0.25">
      <c r="A43" s="10"/>
      <c r="B43" s="408"/>
      <c r="C43" s="1" t="s">
        <v>373</v>
      </c>
      <c r="D43" s="6" t="s">
        <v>766</v>
      </c>
    </row>
    <row r="44" spans="1:4" x14ac:dyDescent="0.25">
      <c r="A44" s="10"/>
      <c r="B44" s="406" t="s">
        <v>303</v>
      </c>
      <c r="C44" s="4" t="s">
        <v>374</v>
      </c>
      <c r="D44" s="6" t="s">
        <v>767</v>
      </c>
    </row>
    <row r="45" spans="1:4" x14ac:dyDescent="0.25">
      <c r="A45" s="10"/>
      <c r="B45" s="407"/>
      <c r="C45" s="1" t="s">
        <v>375</v>
      </c>
      <c r="D45" s="6"/>
    </row>
    <row r="46" spans="1:4" ht="28.5" x14ac:dyDescent="0.25">
      <c r="A46" s="10"/>
      <c r="B46" s="407"/>
      <c r="C46" s="1" t="s">
        <v>376</v>
      </c>
      <c r="D46" s="6" t="s">
        <v>768</v>
      </c>
    </row>
    <row r="47" spans="1:4" ht="28.5" x14ac:dyDescent="0.25">
      <c r="A47" s="10"/>
      <c r="B47" s="407"/>
      <c r="C47" s="1" t="s">
        <v>377</v>
      </c>
      <c r="D47" s="6" t="s">
        <v>769</v>
      </c>
    </row>
    <row r="48" spans="1:4" ht="57" x14ac:dyDescent="0.25">
      <c r="A48" s="10"/>
      <c r="B48" s="407"/>
      <c r="C48" s="1" t="s">
        <v>378</v>
      </c>
      <c r="D48" s="6" t="s">
        <v>770</v>
      </c>
    </row>
    <row r="49" spans="1:4" ht="99.75" x14ac:dyDescent="0.25">
      <c r="A49" s="10"/>
      <c r="B49" s="408"/>
      <c r="C49" s="1" t="s">
        <v>379</v>
      </c>
      <c r="D49" s="6" t="s">
        <v>771</v>
      </c>
    </row>
    <row r="50" spans="1:4" ht="28.5" x14ac:dyDescent="0.25">
      <c r="A50" s="10"/>
      <c r="B50" s="406" t="s">
        <v>309</v>
      </c>
      <c r="C50" s="1" t="s">
        <v>380</v>
      </c>
      <c r="D50" s="6" t="s">
        <v>772</v>
      </c>
    </row>
    <row r="51" spans="1:4" ht="71.25" x14ac:dyDescent="0.25">
      <c r="A51" s="10"/>
      <c r="B51" s="407"/>
      <c r="C51" s="1" t="s">
        <v>381</v>
      </c>
      <c r="D51" s="6" t="s">
        <v>773</v>
      </c>
    </row>
    <row r="52" spans="1:4" ht="28.5" x14ac:dyDescent="0.25">
      <c r="A52" s="10"/>
      <c r="B52" s="407"/>
      <c r="C52" s="1" t="s">
        <v>30</v>
      </c>
      <c r="D52" s="6" t="s">
        <v>774</v>
      </c>
    </row>
    <row r="53" spans="1:4" ht="42.75" x14ac:dyDescent="0.25">
      <c r="A53" s="10"/>
      <c r="B53" s="407"/>
      <c r="C53" s="1" t="s">
        <v>35</v>
      </c>
      <c r="D53" s="6" t="s">
        <v>775</v>
      </c>
    </row>
    <row r="54" spans="1:4" ht="213.75" x14ac:dyDescent="0.25">
      <c r="A54" s="10"/>
      <c r="B54" s="407"/>
      <c r="C54" s="1" t="s">
        <v>38</v>
      </c>
      <c r="D54" s="6" t="s">
        <v>776</v>
      </c>
    </row>
    <row r="55" spans="1:4" ht="28.5" x14ac:dyDescent="0.25">
      <c r="A55" s="10"/>
      <c r="B55" s="407"/>
      <c r="C55" s="1" t="s">
        <v>43</v>
      </c>
      <c r="D55" s="6" t="s">
        <v>777</v>
      </c>
    </row>
    <row r="56" spans="1:4" ht="28.5" customHeight="1" x14ac:dyDescent="0.25">
      <c r="A56" s="10"/>
      <c r="B56" s="407"/>
      <c r="C56" s="1" t="s">
        <v>46</v>
      </c>
      <c r="D56" s="6" t="s">
        <v>778</v>
      </c>
    </row>
    <row r="57" spans="1:4" ht="28.5" x14ac:dyDescent="0.25">
      <c r="A57" s="10"/>
      <c r="B57" s="407"/>
      <c r="C57" s="1" t="s">
        <v>49</v>
      </c>
      <c r="D57" s="6" t="s">
        <v>779</v>
      </c>
    </row>
    <row r="58" spans="1:4" ht="71.25" x14ac:dyDescent="0.25">
      <c r="A58" s="10"/>
      <c r="B58" s="407"/>
      <c r="C58" s="1" t="s">
        <v>382</v>
      </c>
      <c r="D58" s="6" t="s">
        <v>780</v>
      </c>
    </row>
    <row r="59" spans="1:4" ht="71.25" x14ac:dyDescent="0.25">
      <c r="A59" s="10"/>
      <c r="B59" s="407"/>
      <c r="C59" s="1" t="s">
        <v>383</v>
      </c>
      <c r="D59" s="6" t="s">
        <v>781</v>
      </c>
    </row>
    <row r="60" spans="1:4" ht="42.75" x14ac:dyDescent="0.25">
      <c r="A60" s="10"/>
      <c r="B60" s="407"/>
      <c r="C60" s="1" t="s">
        <v>384</v>
      </c>
      <c r="D60" s="6" t="s">
        <v>782</v>
      </c>
    </row>
    <row r="61" spans="1:4" ht="42.75" x14ac:dyDescent="0.25">
      <c r="A61" s="10"/>
      <c r="B61" s="407"/>
      <c r="C61" s="1" t="s">
        <v>385</v>
      </c>
      <c r="D61" s="6" t="s">
        <v>783</v>
      </c>
    </row>
    <row r="62" spans="1:4" ht="57" x14ac:dyDescent="0.25">
      <c r="A62" s="10"/>
      <c r="B62" s="407"/>
      <c r="C62" s="1" t="s">
        <v>386</v>
      </c>
      <c r="D62" s="6" t="s">
        <v>784</v>
      </c>
    </row>
    <row r="63" spans="1:4" ht="57" x14ac:dyDescent="0.25">
      <c r="A63" s="10"/>
      <c r="B63" s="407"/>
      <c r="C63" s="1" t="s">
        <v>387</v>
      </c>
      <c r="D63" s="6" t="s">
        <v>785</v>
      </c>
    </row>
    <row r="64" spans="1:4" ht="29.25" x14ac:dyDescent="0.25">
      <c r="A64" s="10"/>
      <c r="B64" s="407"/>
      <c r="C64" s="1" t="s">
        <v>388</v>
      </c>
      <c r="D64" s="6" t="s">
        <v>786</v>
      </c>
    </row>
    <row r="65" spans="1:4" ht="42.75" x14ac:dyDescent="0.25">
      <c r="A65" s="10"/>
      <c r="B65" s="407"/>
      <c r="C65" s="1" t="s">
        <v>52</v>
      </c>
      <c r="D65" s="6" t="s">
        <v>787</v>
      </c>
    </row>
    <row r="66" spans="1:4" ht="57" x14ac:dyDescent="0.25">
      <c r="A66" s="10"/>
      <c r="B66" s="407"/>
      <c r="C66" s="1" t="s">
        <v>389</v>
      </c>
      <c r="D66" s="6" t="s">
        <v>788</v>
      </c>
    </row>
    <row r="67" spans="1:4" ht="142.5" x14ac:dyDescent="0.25">
      <c r="A67" s="10"/>
      <c r="B67" s="407"/>
      <c r="C67" s="1" t="s">
        <v>390</v>
      </c>
      <c r="D67" s="6" t="s">
        <v>789</v>
      </c>
    </row>
    <row r="68" spans="1:4" ht="156.75" x14ac:dyDescent="0.25">
      <c r="A68" s="10"/>
      <c r="B68" s="407"/>
      <c r="C68" s="1" t="s">
        <v>391</v>
      </c>
      <c r="D68" s="6" t="s">
        <v>790</v>
      </c>
    </row>
    <row r="69" spans="1:4" ht="28.5" x14ac:dyDescent="0.25">
      <c r="A69" s="10"/>
      <c r="B69" s="408"/>
      <c r="C69" s="1" t="s">
        <v>392</v>
      </c>
      <c r="D69" s="6" t="s">
        <v>791</v>
      </c>
    </row>
    <row r="70" spans="1:4" ht="85.5" customHeight="1" x14ac:dyDescent="0.25">
      <c r="A70" s="9" t="s">
        <v>792</v>
      </c>
      <c r="B70" s="414" t="s">
        <v>315</v>
      </c>
      <c r="C70" s="4" t="s">
        <v>393</v>
      </c>
      <c r="D70" s="6" t="s">
        <v>793</v>
      </c>
    </row>
    <row r="71" spans="1:4" ht="71.25" x14ac:dyDescent="0.25">
      <c r="A71" s="10"/>
      <c r="B71" s="415"/>
      <c r="C71" s="4" t="s">
        <v>394</v>
      </c>
      <c r="D71" s="6" t="s">
        <v>794</v>
      </c>
    </row>
    <row r="72" spans="1:4" ht="57" x14ac:dyDescent="0.25">
      <c r="A72" s="10"/>
      <c r="B72" s="415"/>
      <c r="C72" s="4" t="s">
        <v>395</v>
      </c>
      <c r="D72" s="6" t="s">
        <v>795</v>
      </c>
    </row>
    <row r="73" spans="1:4" ht="57" x14ac:dyDescent="0.25">
      <c r="A73" s="10"/>
      <c r="B73" s="415"/>
      <c r="C73" s="4" t="s">
        <v>55</v>
      </c>
      <c r="D73" s="6" t="s">
        <v>796</v>
      </c>
    </row>
    <row r="74" spans="1:4" ht="57" x14ac:dyDescent="0.25">
      <c r="A74" s="10"/>
      <c r="B74" s="415"/>
      <c r="C74" s="4" t="s">
        <v>56</v>
      </c>
      <c r="D74" s="6" t="s">
        <v>797</v>
      </c>
    </row>
    <row r="75" spans="1:4" ht="199.5" x14ac:dyDescent="0.25">
      <c r="A75" s="10"/>
      <c r="B75" s="415"/>
      <c r="C75" s="4" t="s">
        <v>57</v>
      </c>
      <c r="D75" s="6" t="s">
        <v>798</v>
      </c>
    </row>
    <row r="76" spans="1:4" ht="128.25" x14ac:dyDescent="0.25">
      <c r="A76" s="10"/>
      <c r="B76" s="415"/>
      <c r="C76" s="4" t="s">
        <v>58</v>
      </c>
      <c r="D76" s="6" t="s">
        <v>799</v>
      </c>
    </row>
    <row r="77" spans="1:4" ht="28.5" x14ac:dyDescent="0.25">
      <c r="A77" s="10"/>
      <c r="B77" s="416"/>
      <c r="C77" s="4" t="s">
        <v>59</v>
      </c>
      <c r="D77" s="6" t="s">
        <v>800</v>
      </c>
    </row>
    <row r="78" spans="1:4" ht="114" customHeight="1" x14ac:dyDescent="0.25">
      <c r="A78" s="10"/>
      <c r="B78" s="417" t="s">
        <v>319</v>
      </c>
      <c r="C78" s="6" t="s">
        <v>60</v>
      </c>
      <c r="D78" s="6" t="s">
        <v>801</v>
      </c>
    </row>
    <row r="79" spans="1:4" x14ac:dyDescent="0.25">
      <c r="A79" s="10"/>
      <c r="B79" s="418"/>
      <c r="C79" s="6" t="s">
        <v>61</v>
      </c>
      <c r="D79" s="6" t="s">
        <v>802</v>
      </c>
    </row>
    <row r="80" spans="1:4" ht="28.5" x14ac:dyDescent="0.25">
      <c r="A80" s="10"/>
      <c r="B80" s="418"/>
      <c r="C80" s="6" t="s">
        <v>62</v>
      </c>
      <c r="D80" s="6" t="s">
        <v>803</v>
      </c>
    </row>
    <row r="81" spans="1:4" x14ac:dyDescent="0.25">
      <c r="A81" s="10"/>
      <c r="B81" s="418"/>
      <c r="C81" s="6" t="s">
        <v>63</v>
      </c>
      <c r="D81" s="6" t="s">
        <v>804</v>
      </c>
    </row>
    <row r="82" spans="1:4" x14ac:dyDescent="0.25">
      <c r="A82" s="10"/>
      <c r="B82" s="419"/>
      <c r="C82" s="6" t="s">
        <v>64</v>
      </c>
      <c r="D82" s="6" t="s">
        <v>805</v>
      </c>
    </row>
    <row r="83" spans="1:4" ht="56.25" customHeight="1" x14ac:dyDescent="0.25">
      <c r="A83" s="10"/>
      <c r="B83" s="417" t="s">
        <v>324</v>
      </c>
      <c r="C83" s="6" t="s">
        <v>65</v>
      </c>
      <c r="D83" s="6" t="s">
        <v>806</v>
      </c>
    </row>
    <row r="84" spans="1:4" ht="56.25" customHeight="1" x14ac:dyDescent="0.25">
      <c r="A84" s="10"/>
      <c r="B84" s="418"/>
      <c r="C84" s="6" t="s">
        <v>66</v>
      </c>
      <c r="D84" s="6" t="s">
        <v>807</v>
      </c>
    </row>
    <row r="85" spans="1:4" ht="56.25" customHeight="1" x14ac:dyDescent="0.25">
      <c r="A85" s="10"/>
      <c r="B85" s="418"/>
      <c r="C85" s="6" t="s">
        <v>67</v>
      </c>
      <c r="D85" s="6" t="s">
        <v>808</v>
      </c>
    </row>
    <row r="86" spans="1:4" ht="56.25" customHeight="1" x14ac:dyDescent="0.25">
      <c r="A86" s="10"/>
      <c r="B86" s="418"/>
      <c r="C86" s="6" t="s">
        <v>68</v>
      </c>
      <c r="D86" s="6" t="s">
        <v>809</v>
      </c>
    </row>
    <row r="87" spans="1:4" ht="56.25" customHeight="1" x14ac:dyDescent="0.25">
      <c r="A87" s="10"/>
      <c r="B87" s="419"/>
      <c r="C87" s="4" t="s">
        <v>69</v>
      </c>
      <c r="D87" s="6" t="s">
        <v>810</v>
      </c>
    </row>
    <row r="88" spans="1:4" ht="28.5" x14ac:dyDescent="0.25">
      <c r="A88" s="10"/>
      <c r="B88" s="420" t="s">
        <v>328</v>
      </c>
      <c r="C88" s="6" t="s">
        <v>70</v>
      </c>
      <c r="D88" s="6" t="s">
        <v>811</v>
      </c>
    </row>
    <row r="89" spans="1:4" x14ac:dyDescent="0.25">
      <c r="A89" s="10"/>
      <c r="B89" s="421"/>
      <c r="C89" s="6" t="s">
        <v>71</v>
      </c>
      <c r="D89" s="6" t="s">
        <v>812</v>
      </c>
    </row>
    <row r="90" spans="1:4" ht="23.25" customHeight="1" x14ac:dyDescent="0.25">
      <c r="A90" s="10"/>
      <c r="B90" s="422"/>
      <c r="C90" s="6" t="s">
        <v>72</v>
      </c>
      <c r="D90" s="6" t="s">
        <v>813</v>
      </c>
    </row>
    <row r="91" spans="1:4" ht="23.25" customHeight="1" x14ac:dyDescent="0.25">
      <c r="A91" s="10"/>
      <c r="B91" s="420" t="s">
        <v>331</v>
      </c>
      <c r="C91" s="4" t="s">
        <v>73</v>
      </c>
      <c r="D91" s="6"/>
    </row>
    <row r="92" spans="1:4" ht="57" x14ac:dyDescent="0.25">
      <c r="A92" s="10"/>
      <c r="B92" s="422"/>
      <c r="C92" s="6" t="s">
        <v>74</v>
      </c>
      <c r="D92" s="6" t="s">
        <v>814</v>
      </c>
    </row>
    <row r="93" spans="1:4" ht="114" x14ac:dyDescent="0.25">
      <c r="A93" s="10"/>
      <c r="B93" s="420" t="s">
        <v>335</v>
      </c>
      <c r="C93" s="6" t="s">
        <v>75</v>
      </c>
      <c r="D93" s="6" t="s">
        <v>815</v>
      </c>
    </row>
    <row r="94" spans="1:4" ht="36.75" customHeight="1" x14ac:dyDescent="0.25">
      <c r="A94" s="10"/>
      <c r="B94" s="421"/>
      <c r="C94" s="4" t="s">
        <v>76</v>
      </c>
      <c r="D94" s="6" t="s">
        <v>816</v>
      </c>
    </row>
    <row r="95" spans="1:4" ht="23.25" customHeight="1" x14ac:dyDescent="0.25">
      <c r="A95" s="10"/>
      <c r="B95" s="421"/>
      <c r="C95" s="4" t="s">
        <v>77</v>
      </c>
      <c r="D95" s="6" t="s">
        <v>817</v>
      </c>
    </row>
    <row r="96" spans="1:4" ht="28.5" x14ac:dyDescent="0.25">
      <c r="A96" s="10"/>
      <c r="B96" s="421"/>
      <c r="C96" s="1" t="s">
        <v>78</v>
      </c>
      <c r="D96" s="6" t="s">
        <v>745</v>
      </c>
    </row>
    <row r="97" spans="1:4" ht="36" customHeight="1" x14ac:dyDescent="0.25">
      <c r="A97" s="10"/>
      <c r="B97" s="422"/>
      <c r="C97" s="4" t="s">
        <v>79</v>
      </c>
      <c r="D97" s="6" t="s">
        <v>818</v>
      </c>
    </row>
    <row r="98" spans="1:4" x14ac:dyDescent="0.25">
      <c r="A98" s="406" t="s">
        <v>819</v>
      </c>
      <c r="B98" s="406" t="s">
        <v>337</v>
      </c>
      <c r="C98" s="4" t="s">
        <v>80</v>
      </c>
      <c r="D98" s="6"/>
    </row>
    <row r="99" spans="1:4" x14ac:dyDescent="0.25">
      <c r="A99" s="407"/>
      <c r="B99" s="407"/>
      <c r="C99" s="4" t="s">
        <v>81</v>
      </c>
      <c r="D99" s="6"/>
    </row>
    <row r="100" spans="1:4" x14ac:dyDescent="0.25">
      <c r="A100" s="407"/>
      <c r="B100" s="407"/>
      <c r="C100" s="4" t="s">
        <v>82</v>
      </c>
      <c r="D100" s="6"/>
    </row>
    <row r="101" spans="1:4" x14ac:dyDescent="0.25">
      <c r="A101" s="407"/>
      <c r="B101" s="407"/>
      <c r="C101" s="4" t="s">
        <v>83</v>
      </c>
      <c r="D101" s="6"/>
    </row>
    <row r="102" spans="1:4" ht="28.5" x14ac:dyDescent="0.25">
      <c r="A102" s="407"/>
      <c r="B102" s="407"/>
      <c r="C102" s="4" t="s">
        <v>84</v>
      </c>
      <c r="D102" s="6"/>
    </row>
    <row r="103" spans="1:4" ht="28.5" x14ac:dyDescent="0.25">
      <c r="A103" s="407"/>
      <c r="B103" s="407"/>
      <c r="C103" s="4" t="s">
        <v>85</v>
      </c>
      <c r="D103" s="6"/>
    </row>
    <row r="104" spans="1:4" x14ac:dyDescent="0.25">
      <c r="A104" s="407"/>
      <c r="B104" s="407"/>
      <c r="C104" s="4" t="s">
        <v>86</v>
      </c>
      <c r="D104" s="6"/>
    </row>
    <row r="105" spans="1:4" x14ac:dyDescent="0.25">
      <c r="A105" s="407"/>
      <c r="B105" s="407"/>
      <c r="C105" s="4" t="s">
        <v>87</v>
      </c>
      <c r="D105" s="6"/>
    </row>
    <row r="106" spans="1:4" ht="28.5" x14ac:dyDescent="0.25">
      <c r="A106" s="407"/>
      <c r="B106" s="407"/>
      <c r="C106" s="4" t="s">
        <v>88</v>
      </c>
      <c r="D106" s="6"/>
    </row>
    <row r="107" spans="1:4" x14ac:dyDescent="0.25">
      <c r="A107" s="407"/>
      <c r="B107" s="407"/>
      <c r="C107" s="4" t="s">
        <v>89</v>
      </c>
      <c r="D107" s="6"/>
    </row>
    <row r="108" spans="1:4" x14ac:dyDescent="0.25">
      <c r="A108" s="407"/>
      <c r="B108" s="407"/>
      <c r="C108" s="4" t="s">
        <v>90</v>
      </c>
      <c r="D108" s="6"/>
    </row>
    <row r="109" spans="1:4" ht="28.5" x14ac:dyDescent="0.25">
      <c r="A109" s="407"/>
      <c r="B109" s="407"/>
      <c r="C109" s="4" t="s">
        <v>91</v>
      </c>
      <c r="D109" s="6"/>
    </row>
    <row r="110" spans="1:4" x14ac:dyDescent="0.25">
      <c r="A110" s="407"/>
      <c r="B110" s="407"/>
      <c r="C110" s="4" t="s">
        <v>92</v>
      </c>
      <c r="D110" s="6"/>
    </row>
    <row r="111" spans="1:4" ht="28.5" x14ac:dyDescent="0.25">
      <c r="A111" s="407"/>
      <c r="B111" s="407"/>
      <c r="C111" s="4" t="s">
        <v>93</v>
      </c>
      <c r="D111" s="6"/>
    </row>
    <row r="112" spans="1:4" x14ac:dyDescent="0.25">
      <c r="A112" s="407"/>
      <c r="B112" s="407"/>
      <c r="C112" s="4" t="s">
        <v>94</v>
      </c>
      <c r="D112" s="6"/>
    </row>
    <row r="113" spans="1:4" ht="28.5" x14ac:dyDescent="0.25">
      <c r="A113" s="408"/>
      <c r="B113" s="408"/>
      <c r="C113" s="4" t="s">
        <v>95</v>
      </c>
      <c r="D113" s="6"/>
    </row>
    <row r="114" spans="1:4" x14ac:dyDescent="0.25">
      <c r="A114" s="406" t="s">
        <v>820</v>
      </c>
      <c r="B114" s="406" t="s">
        <v>339</v>
      </c>
      <c r="C114" s="4" t="s">
        <v>96</v>
      </c>
      <c r="D114" s="6" t="s">
        <v>821</v>
      </c>
    </row>
    <row r="115" spans="1:4" x14ac:dyDescent="0.25">
      <c r="A115" s="407"/>
      <c r="B115" s="407"/>
      <c r="C115" s="4" t="s">
        <v>97</v>
      </c>
      <c r="D115" s="6" t="s">
        <v>822</v>
      </c>
    </row>
    <row r="116" spans="1:4" ht="42.75" x14ac:dyDescent="0.25">
      <c r="A116" s="407"/>
      <c r="B116" s="407"/>
      <c r="C116" s="4" t="s">
        <v>98</v>
      </c>
      <c r="D116" s="6" t="s">
        <v>823</v>
      </c>
    </row>
    <row r="117" spans="1:4" ht="28.5" x14ac:dyDescent="0.25">
      <c r="A117" s="407"/>
      <c r="B117" s="407"/>
      <c r="C117" s="4" t="s">
        <v>99</v>
      </c>
      <c r="D117" s="6" t="s">
        <v>824</v>
      </c>
    </row>
    <row r="118" spans="1:4" ht="28.5" x14ac:dyDescent="0.25">
      <c r="A118" s="407"/>
      <c r="B118" s="407"/>
      <c r="C118" s="4" t="s">
        <v>100</v>
      </c>
      <c r="D118" s="6"/>
    </row>
    <row r="119" spans="1:4" x14ac:dyDescent="0.25">
      <c r="A119" s="407"/>
      <c r="B119" s="407"/>
      <c r="C119" s="4" t="s">
        <v>101</v>
      </c>
      <c r="D119" s="6"/>
    </row>
    <row r="120" spans="1:4" x14ac:dyDescent="0.25">
      <c r="A120" s="407"/>
      <c r="B120" s="407"/>
      <c r="C120" s="4" t="s">
        <v>102</v>
      </c>
      <c r="D120" s="6"/>
    </row>
    <row r="121" spans="1:4" x14ac:dyDescent="0.25">
      <c r="A121" s="408"/>
      <c r="B121" s="408"/>
      <c r="C121" s="4" t="s">
        <v>103</v>
      </c>
      <c r="D121" s="6"/>
    </row>
    <row r="122" spans="1:4" ht="28.5" x14ac:dyDescent="0.25">
      <c r="A122" s="406" t="s">
        <v>825</v>
      </c>
      <c r="B122" s="406" t="s">
        <v>341</v>
      </c>
      <c r="C122" s="4" t="s">
        <v>104</v>
      </c>
      <c r="D122" s="6"/>
    </row>
    <row r="123" spans="1:4" ht="28.5" x14ac:dyDescent="0.25">
      <c r="A123" s="407"/>
      <c r="B123" s="407"/>
      <c r="C123" s="4" t="s">
        <v>105</v>
      </c>
      <c r="D123" s="6"/>
    </row>
    <row r="124" spans="1:4" ht="71.25" x14ac:dyDescent="0.25">
      <c r="A124" s="407"/>
      <c r="B124" s="407"/>
      <c r="C124" s="4" t="s">
        <v>106</v>
      </c>
      <c r="D124" s="6" t="s">
        <v>826</v>
      </c>
    </row>
    <row r="125" spans="1:4" x14ac:dyDescent="0.25">
      <c r="A125" s="407"/>
      <c r="B125" s="407"/>
      <c r="C125" s="4" t="s">
        <v>107</v>
      </c>
      <c r="D125" s="6"/>
    </row>
    <row r="126" spans="1:4" ht="42.75" x14ac:dyDescent="0.25">
      <c r="A126" s="407"/>
      <c r="B126" s="407"/>
      <c r="C126" s="1" t="s">
        <v>108</v>
      </c>
      <c r="D126" s="6"/>
    </row>
    <row r="127" spans="1:4" ht="42.75" x14ac:dyDescent="0.25">
      <c r="A127" s="407"/>
      <c r="B127" s="407"/>
      <c r="C127" s="4" t="s">
        <v>109</v>
      </c>
      <c r="D127" s="6"/>
    </row>
    <row r="128" spans="1:4" ht="28.5" x14ac:dyDescent="0.25">
      <c r="A128" s="407"/>
      <c r="B128" s="407"/>
      <c r="C128" s="1" t="s">
        <v>110</v>
      </c>
      <c r="D128" s="6"/>
    </row>
    <row r="129" spans="1:4" ht="28.5" x14ac:dyDescent="0.25">
      <c r="A129" s="407"/>
      <c r="B129" s="407"/>
      <c r="C129" s="1" t="s">
        <v>111</v>
      </c>
      <c r="D129" s="6"/>
    </row>
    <row r="130" spans="1:4" ht="57" x14ac:dyDescent="0.25">
      <c r="A130" s="407"/>
      <c r="B130" s="407"/>
      <c r="C130" s="1" t="s">
        <v>112</v>
      </c>
      <c r="D130" s="6"/>
    </row>
    <row r="131" spans="1:4" x14ac:dyDescent="0.25">
      <c r="A131" s="407"/>
      <c r="B131" s="407"/>
      <c r="C131" s="1" t="s">
        <v>113</v>
      </c>
      <c r="D131" s="6"/>
    </row>
    <row r="132" spans="1:4" ht="42.75" x14ac:dyDescent="0.25">
      <c r="A132" s="407"/>
      <c r="B132" s="407"/>
      <c r="C132" s="1" t="s">
        <v>114</v>
      </c>
      <c r="D132" s="6"/>
    </row>
    <row r="133" spans="1:4" ht="42.75" x14ac:dyDescent="0.25">
      <c r="A133" s="407"/>
      <c r="B133" s="407"/>
      <c r="C133" s="1" t="s">
        <v>115</v>
      </c>
      <c r="D133" s="6"/>
    </row>
    <row r="134" spans="1:4" ht="142.5" x14ac:dyDescent="0.25">
      <c r="A134" s="407"/>
      <c r="B134" s="407"/>
      <c r="C134" s="1" t="s">
        <v>116</v>
      </c>
      <c r="D134" s="6" t="s">
        <v>827</v>
      </c>
    </row>
    <row r="135" spans="1:4" x14ac:dyDescent="0.25">
      <c r="A135" s="407"/>
      <c r="B135" s="407"/>
      <c r="C135" s="1" t="s">
        <v>117</v>
      </c>
      <c r="D135" s="6"/>
    </row>
    <row r="136" spans="1:4" ht="57" x14ac:dyDescent="0.25">
      <c r="A136" s="407"/>
      <c r="B136" s="407"/>
      <c r="C136" s="1" t="s">
        <v>118</v>
      </c>
      <c r="D136" s="6" t="s">
        <v>828</v>
      </c>
    </row>
    <row r="137" spans="1:4" ht="42.75" x14ac:dyDescent="0.25">
      <c r="A137" s="407"/>
      <c r="B137" s="407"/>
      <c r="C137" s="1" t="s">
        <v>119</v>
      </c>
      <c r="D137" s="6" t="s">
        <v>829</v>
      </c>
    </row>
    <row r="138" spans="1:4" x14ac:dyDescent="0.25">
      <c r="A138" s="407"/>
      <c r="B138" s="406" t="s">
        <v>343</v>
      </c>
      <c r="C138" s="1" t="s">
        <v>120</v>
      </c>
      <c r="D138" s="6"/>
    </row>
    <row r="139" spans="1:4" ht="28.5" x14ac:dyDescent="0.25">
      <c r="A139" s="407"/>
      <c r="B139" s="407"/>
      <c r="C139" s="1" t="s">
        <v>121</v>
      </c>
      <c r="D139" s="6"/>
    </row>
    <row r="140" spans="1:4" ht="28.5" x14ac:dyDescent="0.25">
      <c r="A140" s="407"/>
      <c r="B140" s="407"/>
      <c r="C140" s="1" t="s">
        <v>122</v>
      </c>
      <c r="D140" s="6"/>
    </row>
    <row r="141" spans="1:4" ht="42.75" x14ac:dyDescent="0.25">
      <c r="A141" s="407"/>
      <c r="B141" s="407"/>
      <c r="C141" s="1" t="s">
        <v>123</v>
      </c>
      <c r="D141" s="6" t="s">
        <v>830</v>
      </c>
    </row>
    <row r="142" spans="1:4" ht="28.5" x14ac:dyDescent="0.25">
      <c r="A142" s="407"/>
      <c r="B142" s="407"/>
      <c r="C142" s="1" t="s">
        <v>124</v>
      </c>
      <c r="D142" s="6"/>
    </row>
    <row r="143" spans="1:4" ht="57" x14ac:dyDescent="0.25">
      <c r="A143" s="408"/>
      <c r="B143" s="408"/>
      <c r="C143" s="1" t="s">
        <v>125</v>
      </c>
      <c r="D143" s="6"/>
    </row>
    <row r="144" spans="1:4" ht="28.5" x14ac:dyDescent="0.25">
      <c r="A144" s="406" t="s">
        <v>831</v>
      </c>
      <c r="B144" s="406" t="s">
        <v>345</v>
      </c>
      <c r="C144" s="4" t="s">
        <v>126</v>
      </c>
      <c r="D144" s="4"/>
    </row>
    <row r="145" spans="1:4" x14ac:dyDescent="0.25">
      <c r="A145" s="407"/>
      <c r="B145" s="407"/>
      <c r="C145" s="4" t="s">
        <v>127</v>
      </c>
      <c r="D145" s="6"/>
    </row>
    <row r="146" spans="1:4" ht="28.5" x14ac:dyDescent="0.25">
      <c r="A146" s="407"/>
      <c r="B146" s="407"/>
      <c r="C146" s="4" t="s">
        <v>128</v>
      </c>
      <c r="D146" s="6" t="s">
        <v>832</v>
      </c>
    </row>
    <row r="147" spans="1:4" ht="28.5" x14ac:dyDescent="0.25">
      <c r="A147" s="407"/>
      <c r="B147" s="407"/>
      <c r="C147" s="4" t="s">
        <v>129</v>
      </c>
      <c r="D147" s="6" t="s">
        <v>833</v>
      </c>
    </row>
    <row r="148" spans="1:4" x14ac:dyDescent="0.25">
      <c r="A148" s="407"/>
      <c r="B148" s="407"/>
      <c r="C148" s="4" t="s">
        <v>130</v>
      </c>
      <c r="D148" s="6"/>
    </row>
    <row r="149" spans="1:4" x14ac:dyDescent="0.25">
      <c r="A149" s="407"/>
      <c r="B149" s="407"/>
      <c r="C149" s="363" t="s">
        <v>131</v>
      </c>
      <c r="D149" s="413"/>
    </row>
    <row r="150" spans="1:4" x14ac:dyDescent="0.25">
      <c r="A150" s="407"/>
      <c r="B150" s="407"/>
      <c r="C150" s="363"/>
      <c r="D150" s="413"/>
    </row>
    <row r="151" spans="1:4" x14ac:dyDescent="0.25">
      <c r="A151" s="407"/>
      <c r="B151" s="407"/>
      <c r="C151" s="4" t="s">
        <v>132</v>
      </c>
      <c r="D151" s="4"/>
    </row>
    <row r="152" spans="1:4" x14ac:dyDescent="0.25">
      <c r="A152" s="407"/>
      <c r="B152" s="407"/>
      <c r="C152" s="4" t="s">
        <v>133</v>
      </c>
      <c r="D152" s="4"/>
    </row>
    <row r="153" spans="1:4" ht="28.5" x14ac:dyDescent="0.25">
      <c r="A153" s="407"/>
      <c r="B153" s="407"/>
      <c r="C153" s="4" t="s">
        <v>134</v>
      </c>
      <c r="D153" s="6"/>
    </row>
    <row r="154" spans="1:4" x14ac:dyDescent="0.25">
      <c r="A154" s="407"/>
      <c r="B154" s="407"/>
      <c r="C154" s="5" t="s">
        <v>135</v>
      </c>
      <c r="D154" s="6"/>
    </row>
    <row r="155" spans="1:4" ht="85.5" x14ac:dyDescent="0.25">
      <c r="A155" s="407"/>
      <c r="B155" s="407"/>
      <c r="C155" s="3" t="s">
        <v>136</v>
      </c>
      <c r="D155" s="5" t="s">
        <v>834</v>
      </c>
    </row>
    <row r="156" spans="1:4" ht="28.5" x14ac:dyDescent="0.25">
      <c r="A156" s="407"/>
      <c r="B156" s="407"/>
      <c r="C156" s="1" t="s">
        <v>137</v>
      </c>
      <c r="D156" s="5"/>
    </row>
    <row r="157" spans="1:4" ht="42.75" x14ac:dyDescent="0.25">
      <c r="A157" s="407"/>
      <c r="B157" s="407"/>
      <c r="C157" s="1" t="s">
        <v>138</v>
      </c>
      <c r="D157" s="5"/>
    </row>
    <row r="158" spans="1:4" ht="28.5" x14ac:dyDescent="0.25">
      <c r="A158" s="407"/>
      <c r="B158" s="407"/>
      <c r="C158" s="1" t="s">
        <v>113</v>
      </c>
      <c r="D158" s="5" t="s">
        <v>835</v>
      </c>
    </row>
    <row r="159" spans="1:4" x14ac:dyDescent="0.25">
      <c r="A159" s="407"/>
      <c r="B159" s="407"/>
      <c r="C159" s="1" t="s">
        <v>139</v>
      </c>
      <c r="D159" s="5"/>
    </row>
    <row r="160" spans="1:4" x14ac:dyDescent="0.25">
      <c r="A160" s="407"/>
      <c r="B160" s="407"/>
      <c r="C160" s="1" t="s">
        <v>140</v>
      </c>
      <c r="D160" s="5"/>
    </row>
    <row r="161" spans="1:4" ht="28.5" x14ac:dyDescent="0.25">
      <c r="A161" s="407"/>
      <c r="B161" s="407"/>
      <c r="C161" s="1" t="s">
        <v>141</v>
      </c>
      <c r="D161" s="5" t="s">
        <v>836</v>
      </c>
    </row>
    <row r="162" spans="1:4" x14ac:dyDescent="0.25">
      <c r="A162" s="407"/>
      <c r="B162" s="407"/>
      <c r="C162" s="1" t="s">
        <v>142</v>
      </c>
      <c r="D162" s="5"/>
    </row>
    <row r="163" spans="1:4" ht="28.5" x14ac:dyDescent="0.25">
      <c r="A163" s="407"/>
      <c r="B163" s="408"/>
      <c r="C163" s="1" t="s">
        <v>143</v>
      </c>
      <c r="D163" s="5"/>
    </row>
    <row r="164" spans="1:4" ht="28.5" x14ac:dyDescent="0.25">
      <c r="A164" s="407"/>
      <c r="B164" s="406" t="s">
        <v>347</v>
      </c>
      <c r="C164" s="1" t="s">
        <v>144</v>
      </c>
      <c r="D164" s="5"/>
    </row>
    <row r="165" spans="1:4" x14ac:dyDescent="0.25">
      <c r="A165" s="407"/>
      <c r="B165" s="407"/>
      <c r="C165" s="1" t="s">
        <v>145</v>
      </c>
      <c r="D165" s="5" t="s">
        <v>837</v>
      </c>
    </row>
    <row r="166" spans="1:4" x14ac:dyDescent="0.25">
      <c r="A166" s="407"/>
      <c r="B166" s="407"/>
      <c r="C166" s="1" t="s">
        <v>146</v>
      </c>
      <c r="D166" s="5"/>
    </row>
    <row r="167" spans="1:4" ht="28.5" x14ac:dyDescent="0.25">
      <c r="A167" s="407"/>
      <c r="B167" s="407"/>
      <c r="C167" s="1" t="s">
        <v>147</v>
      </c>
      <c r="D167" s="5"/>
    </row>
    <row r="168" spans="1:4" ht="28.5" x14ac:dyDescent="0.25">
      <c r="A168" s="407"/>
      <c r="B168" s="407"/>
      <c r="C168" s="1" t="s">
        <v>148</v>
      </c>
      <c r="D168" s="5" t="s">
        <v>838</v>
      </c>
    </row>
    <row r="169" spans="1:4" x14ac:dyDescent="0.25">
      <c r="A169" s="407"/>
      <c r="B169" s="407"/>
      <c r="C169" s="1" t="s">
        <v>149</v>
      </c>
      <c r="D169" s="5"/>
    </row>
    <row r="170" spans="1:4" ht="42.75" x14ac:dyDescent="0.25">
      <c r="A170" s="407"/>
      <c r="B170" s="407"/>
      <c r="C170" s="1" t="s">
        <v>150</v>
      </c>
      <c r="D170" s="5"/>
    </row>
    <row r="171" spans="1:4" ht="42.75" x14ac:dyDescent="0.25">
      <c r="A171" s="408"/>
      <c r="B171" s="408"/>
      <c r="C171" s="1" t="s">
        <v>151</v>
      </c>
      <c r="D171" s="5"/>
    </row>
    <row r="172" spans="1:4" ht="28.5" x14ac:dyDescent="0.25">
      <c r="A172" s="406" t="s">
        <v>839</v>
      </c>
      <c r="B172" s="406" t="s">
        <v>349</v>
      </c>
      <c r="C172" s="4" t="s">
        <v>152</v>
      </c>
      <c r="D172" s="5"/>
    </row>
    <row r="173" spans="1:4" x14ac:dyDescent="0.25">
      <c r="A173" s="407"/>
      <c r="B173" s="407"/>
      <c r="C173" s="363" t="s">
        <v>153</v>
      </c>
      <c r="D173" s="412"/>
    </row>
    <row r="174" spans="1:4" x14ac:dyDescent="0.25">
      <c r="A174" s="407"/>
      <c r="B174" s="407"/>
      <c r="C174" s="363"/>
      <c r="D174" s="412"/>
    </row>
    <row r="175" spans="1:4" x14ac:dyDescent="0.25">
      <c r="A175" s="407"/>
      <c r="B175" s="407"/>
      <c r="C175" s="4" t="s">
        <v>154</v>
      </c>
      <c r="D175" s="5"/>
    </row>
    <row r="176" spans="1:4" x14ac:dyDescent="0.25">
      <c r="A176" s="407"/>
      <c r="B176" s="407"/>
      <c r="C176" s="4" t="s">
        <v>155</v>
      </c>
      <c r="D176" s="6" t="s">
        <v>840</v>
      </c>
    </row>
    <row r="177" spans="1:4" ht="71.25" x14ac:dyDescent="0.25">
      <c r="A177" s="408"/>
      <c r="B177" s="408"/>
      <c r="C177" s="4" t="s">
        <v>156</v>
      </c>
      <c r="D177" s="6" t="s">
        <v>841</v>
      </c>
    </row>
    <row r="178" spans="1:4" ht="28.5" x14ac:dyDescent="0.25">
      <c r="A178" s="406" t="s">
        <v>842</v>
      </c>
      <c r="B178" s="406" t="s">
        <v>351</v>
      </c>
      <c r="C178" s="1" t="s">
        <v>157</v>
      </c>
      <c r="D178" s="5"/>
    </row>
    <row r="179" spans="1:4" ht="28.5" x14ac:dyDescent="0.25">
      <c r="A179" s="407"/>
      <c r="B179" s="407"/>
      <c r="C179" s="1" t="s">
        <v>158</v>
      </c>
      <c r="D179" s="5"/>
    </row>
    <row r="180" spans="1:4" ht="28.5" x14ac:dyDescent="0.25">
      <c r="A180" s="407"/>
      <c r="B180" s="407"/>
      <c r="C180" s="1" t="s">
        <v>159</v>
      </c>
      <c r="D180" s="5" t="s">
        <v>843</v>
      </c>
    </row>
    <row r="181" spans="1:4" ht="28.5" x14ac:dyDescent="0.25">
      <c r="A181" s="407"/>
      <c r="B181" s="407"/>
      <c r="C181" s="1" t="s">
        <v>160</v>
      </c>
      <c r="D181" s="5"/>
    </row>
    <row r="182" spans="1:4" x14ac:dyDescent="0.25">
      <c r="A182" s="407"/>
      <c r="B182" s="407"/>
      <c r="C182" s="1" t="s">
        <v>161</v>
      </c>
      <c r="D182" s="5"/>
    </row>
    <row r="183" spans="1:4" x14ac:dyDescent="0.25">
      <c r="A183" s="407"/>
      <c r="B183" s="407"/>
      <c r="C183" s="1" t="s">
        <v>162</v>
      </c>
      <c r="D183" s="5"/>
    </row>
    <row r="184" spans="1:4" ht="42.75" x14ac:dyDescent="0.25">
      <c r="A184" s="407"/>
      <c r="B184" s="407"/>
      <c r="C184" s="1" t="s">
        <v>163</v>
      </c>
      <c r="D184" s="5"/>
    </row>
    <row r="185" spans="1:4" ht="42.75" x14ac:dyDescent="0.25">
      <c r="A185" s="408"/>
      <c r="B185" s="408"/>
      <c r="C185" s="1" t="s">
        <v>164</v>
      </c>
      <c r="D185" s="5"/>
    </row>
    <row r="186" spans="1:4" ht="15.75" x14ac:dyDescent="0.25">
      <c r="A186" s="8"/>
    </row>
  </sheetData>
  <autoFilter ref="A1:D185" xr:uid="{00000000-0009-0000-0000-000009000000}"/>
  <mergeCells count="32">
    <mergeCell ref="D173:D174"/>
    <mergeCell ref="D149:D150"/>
    <mergeCell ref="C149:C150"/>
    <mergeCell ref="B34:B38"/>
    <mergeCell ref="B70:B77"/>
    <mergeCell ref="B78:B82"/>
    <mergeCell ref="B83:B87"/>
    <mergeCell ref="C173:C174"/>
    <mergeCell ref="B88:B90"/>
    <mergeCell ref="B93:B97"/>
    <mergeCell ref="B91:B92"/>
    <mergeCell ref="B50:B69"/>
    <mergeCell ref="B2:B10"/>
    <mergeCell ref="A2:A10"/>
    <mergeCell ref="B11:B33"/>
    <mergeCell ref="A11:A33"/>
    <mergeCell ref="B44:B49"/>
    <mergeCell ref="B39:B43"/>
    <mergeCell ref="A98:A113"/>
    <mergeCell ref="B98:B113"/>
    <mergeCell ref="A114:A121"/>
    <mergeCell ref="B114:B121"/>
    <mergeCell ref="A178:A185"/>
    <mergeCell ref="B178:B185"/>
    <mergeCell ref="A122:A143"/>
    <mergeCell ref="B122:B137"/>
    <mergeCell ref="B138:B143"/>
    <mergeCell ref="A144:A171"/>
    <mergeCell ref="B144:B163"/>
    <mergeCell ref="B164:B171"/>
    <mergeCell ref="A172:A177"/>
    <mergeCell ref="B172:B177"/>
  </mergeCells>
  <hyperlinks>
    <hyperlink ref="D1" location="_ftn1" display="_ftn1" xr:uid="{00000000-0004-0000-0900-000000000000}"/>
  </hyperlinks>
  <pageMargins left="0.19685039370078741" right="0.44" top="0.9" bottom="0.39" header="0.19685039370078741" footer="0.15748031496062992"/>
  <pageSetup scale="90" orientation="landscape" horizontalDpi="0" verticalDpi="0" r:id="rId1"/>
  <headerFooter>
    <oddHeader xml:space="preserve">&amp;CUNED
VICERRECTORÍA DE PLANIFICACIÓN
PROVAGARI
&amp;"-,Negrita"ESTRUCTURA DE RIESGOS&amp;"-,Normal"
</oddHeader>
    <oddFoote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41"/>
  <dimension ref="C1:J9"/>
  <sheetViews>
    <sheetView topLeftCell="C1" workbookViewId="0">
      <selection activeCell="C2" sqref="C2:E2"/>
    </sheetView>
  </sheetViews>
  <sheetFormatPr baseColWidth="10" defaultColWidth="11.42578125" defaultRowHeight="15" x14ac:dyDescent="0.25"/>
  <cols>
    <col min="1" max="2" width="11.42578125" style="125"/>
    <col min="3" max="3" width="15.7109375" style="125" customWidth="1"/>
    <col min="4" max="4" width="21.7109375" style="125" customWidth="1"/>
    <col min="5" max="5" width="38.7109375" style="125" customWidth="1"/>
    <col min="6" max="7" width="11.42578125" style="125"/>
    <col min="8" max="8" width="15.7109375" style="125" customWidth="1"/>
    <col min="9" max="9" width="21.7109375" style="125" customWidth="1"/>
    <col min="10" max="10" width="51.5703125" style="125" customWidth="1"/>
    <col min="11" max="16384" width="11.42578125" style="125"/>
  </cols>
  <sheetData>
    <row r="1" spans="3:10" ht="15.75" thickBot="1" x14ac:dyDescent="0.3"/>
    <row r="2" spans="3:10" ht="20.25" thickTop="1" thickBot="1" x14ac:dyDescent="0.35">
      <c r="C2" s="423" t="s">
        <v>218</v>
      </c>
      <c r="D2" s="423"/>
      <c r="E2" s="423"/>
      <c r="H2" s="423" t="s">
        <v>844</v>
      </c>
      <c r="I2" s="423"/>
      <c r="J2" s="423"/>
    </row>
    <row r="3" spans="3:10" ht="16.5" thickTop="1" thickBot="1" x14ac:dyDescent="0.3">
      <c r="C3" s="126" t="s">
        <v>845</v>
      </c>
      <c r="D3" s="126" t="s">
        <v>167</v>
      </c>
      <c r="E3" s="126" t="s">
        <v>846</v>
      </c>
      <c r="H3" s="126" t="s">
        <v>845</v>
      </c>
      <c r="I3" s="126" t="s">
        <v>167</v>
      </c>
      <c r="J3" s="126" t="s">
        <v>846</v>
      </c>
    </row>
    <row r="4" spans="3:10" ht="61.5" thickTop="1" thickBot="1" x14ac:dyDescent="0.3">
      <c r="C4" s="127">
        <v>1</v>
      </c>
      <c r="D4" s="128" t="s">
        <v>847</v>
      </c>
      <c r="E4" s="137" t="s">
        <v>848</v>
      </c>
      <c r="H4" s="127">
        <v>1</v>
      </c>
      <c r="I4" s="128" t="s">
        <v>293</v>
      </c>
      <c r="J4" s="137" t="s">
        <v>849</v>
      </c>
    </row>
    <row r="5" spans="3:10" ht="46.5" thickTop="1" thickBot="1" x14ac:dyDescent="0.3">
      <c r="C5" s="131">
        <v>2</v>
      </c>
      <c r="D5" s="132" t="s">
        <v>850</v>
      </c>
      <c r="E5" s="138" t="s">
        <v>851</v>
      </c>
      <c r="H5" s="131">
        <v>2</v>
      </c>
      <c r="I5" s="132" t="s">
        <v>280</v>
      </c>
      <c r="J5" s="138" t="s">
        <v>852</v>
      </c>
    </row>
    <row r="6" spans="3:10" ht="106.5" thickTop="1" thickBot="1" x14ac:dyDescent="0.3">
      <c r="C6" s="129">
        <v>3</v>
      </c>
      <c r="D6" s="130" t="s">
        <v>853</v>
      </c>
      <c r="E6" s="139" t="s">
        <v>854</v>
      </c>
      <c r="H6" s="129">
        <v>3</v>
      </c>
      <c r="I6" s="130" t="s">
        <v>269</v>
      </c>
      <c r="J6" s="139" t="s">
        <v>855</v>
      </c>
    </row>
    <row r="7" spans="3:10" ht="46.5" thickTop="1" thickBot="1" x14ac:dyDescent="0.3">
      <c r="C7" s="133">
        <v>4</v>
      </c>
      <c r="D7" s="134" t="s">
        <v>856</v>
      </c>
      <c r="E7" s="140" t="s">
        <v>857</v>
      </c>
      <c r="H7" s="133">
        <v>4</v>
      </c>
      <c r="I7" s="134" t="s">
        <v>256</v>
      </c>
      <c r="J7" s="140" t="s">
        <v>858</v>
      </c>
    </row>
    <row r="8" spans="3:10" ht="106.5" thickTop="1" thickBot="1" x14ac:dyDescent="0.3">
      <c r="C8" s="135">
        <v>5</v>
      </c>
      <c r="D8" s="136" t="s">
        <v>859</v>
      </c>
      <c r="E8" s="141" t="s">
        <v>860</v>
      </c>
      <c r="H8" s="135">
        <v>5</v>
      </c>
      <c r="I8" s="136" t="s">
        <v>861</v>
      </c>
      <c r="J8" s="141" t="s">
        <v>862</v>
      </c>
    </row>
    <row r="9" spans="3:10" ht="15.75" thickTop="1" x14ac:dyDescent="0.25"/>
  </sheetData>
  <mergeCells count="2">
    <mergeCell ref="C2:E2"/>
    <mergeCell ref="H2:J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411"/>
  <dimension ref="B2:Q13"/>
  <sheetViews>
    <sheetView topLeftCell="C7" zoomScale="80" zoomScaleNormal="80" workbookViewId="0">
      <selection activeCell="D4" sqref="D4"/>
    </sheetView>
  </sheetViews>
  <sheetFormatPr baseColWidth="10" defaultColWidth="11.42578125" defaultRowHeight="15" x14ac:dyDescent="0.25"/>
  <cols>
    <col min="1" max="3" width="11.42578125" style="43"/>
    <col min="4" max="4" width="24.5703125" style="43" customWidth="1"/>
    <col min="5" max="5" width="10.85546875" style="43" customWidth="1"/>
    <col min="6" max="6" width="14.42578125" style="43" customWidth="1"/>
    <col min="7" max="7" width="9.5703125" style="43" customWidth="1"/>
    <col min="8" max="8" width="21.28515625" style="43" customWidth="1"/>
    <col min="9" max="12" width="11.42578125" style="43"/>
    <col min="13" max="13" width="11.42578125" style="109"/>
    <col min="14" max="14" width="29.140625" style="109" customWidth="1"/>
    <col min="15" max="15" width="13.85546875" style="109" bestFit="1" customWidth="1"/>
    <col min="16" max="16" width="15.140625" style="109" bestFit="1" customWidth="1"/>
    <col min="17" max="17" width="6.28515625" style="109" bestFit="1" customWidth="1"/>
    <col min="18" max="16384" width="11.42578125" style="43"/>
  </cols>
  <sheetData>
    <row r="2" spans="2:17" ht="3" customHeight="1" x14ac:dyDescent="0.25"/>
    <row r="3" spans="2:17" ht="72" customHeight="1" x14ac:dyDescent="0.45">
      <c r="B3" s="424" t="s">
        <v>218</v>
      </c>
      <c r="C3" s="39"/>
      <c r="D3" s="100">
        <v>1</v>
      </c>
      <c r="E3" s="100">
        <v>2</v>
      </c>
      <c r="F3" s="100">
        <v>3</v>
      </c>
      <c r="G3" s="100">
        <v>4</v>
      </c>
      <c r="H3" s="100">
        <v>5</v>
      </c>
      <c r="I3" s="39"/>
      <c r="M3" s="110" t="s">
        <v>7</v>
      </c>
      <c r="N3" s="110" t="s">
        <v>863</v>
      </c>
      <c r="O3" s="110" t="s">
        <v>864</v>
      </c>
      <c r="P3" s="110" t="s">
        <v>865</v>
      </c>
      <c r="Q3" s="110" t="s">
        <v>845</v>
      </c>
    </row>
    <row r="4" spans="2:17" ht="72" customHeight="1" x14ac:dyDescent="0.25">
      <c r="B4" s="424"/>
      <c r="C4" s="97"/>
      <c r="D4" s="107"/>
      <c r="E4" s="107"/>
      <c r="F4" s="101"/>
      <c r="G4" s="101"/>
      <c r="H4" s="101"/>
      <c r="I4" s="103">
        <v>5</v>
      </c>
      <c r="M4" s="111">
        <v>1</v>
      </c>
      <c r="N4" s="112">
        <f>+'Análisis Riesgo Puro'!D9</f>
        <v>0</v>
      </c>
      <c r="O4" s="113" t="str">
        <f>+'Análisis Riesgo Puro'!H9</f>
        <v>5</v>
      </c>
      <c r="P4" s="113" t="str">
        <f>+'Análisis Riesgo Puro'!J9:J9</f>
        <v>5</v>
      </c>
      <c r="Q4" s="113">
        <f>+O4*P4</f>
        <v>25</v>
      </c>
    </row>
    <row r="5" spans="2:17" ht="72" customHeight="1" x14ac:dyDescent="0.25">
      <c r="B5" s="424"/>
      <c r="C5" s="97"/>
      <c r="D5" s="102"/>
      <c r="E5" s="106"/>
      <c r="F5" s="106"/>
      <c r="G5" s="101"/>
      <c r="H5" s="101"/>
      <c r="I5" s="104">
        <v>4</v>
      </c>
      <c r="M5" s="111">
        <v>2</v>
      </c>
      <c r="N5" s="112" t="str">
        <f>+'Análisis Riesgo Puro'!D11</f>
        <v>+'Nueva Opción'!D14</v>
      </c>
      <c r="O5" s="113" t="str">
        <f>+'Análisis Riesgo Puro'!H11</f>
        <v/>
      </c>
      <c r="P5" s="113" t="str">
        <f>+'Análisis Riesgo Puro'!J11</f>
        <v/>
      </c>
      <c r="Q5" s="113" t="e">
        <f t="shared" ref="Q5:Q11" si="0">+O5*P5</f>
        <v>#VALUE!</v>
      </c>
    </row>
    <row r="6" spans="2:17" ht="72" customHeight="1" x14ac:dyDescent="0.25">
      <c r="B6" s="424"/>
      <c r="C6" s="97"/>
      <c r="D6" s="89"/>
      <c r="E6" s="89"/>
      <c r="F6" s="107"/>
      <c r="G6" s="107"/>
      <c r="H6" s="108"/>
      <c r="I6" s="105">
        <v>3</v>
      </c>
      <c r="M6" s="111">
        <v>3</v>
      </c>
      <c r="N6" s="112" t="str">
        <f>+'Análisis Riesgo Puro'!D13</f>
        <v>+'Nueva Opción'!D14</v>
      </c>
      <c r="O6" s="113" t="str">
        <f>+'Análisis Riesgo Puro'!H13</f>
        <v/>
      </c>
      <c r="P6" s="113" t="str">
        <f>+'Análisis Riesgo Puro'!J13</f>
        <v/>
      </c>
      <c r="Q6" s="113" t="e">
        <f t="shared" si="0"/>
        <v>#VALUE!</v>
      </c>
    </row>
    <row r="7" spans="2:17" ht="72" customHeight="1" x14ac:dyDescent="0.25">
      <c r="B7" s="424"/>
      <c r="C7" s="97"/>
      <c r="D7" s="90"/>
      <c r="E7" s="89"/>
      <c r="F7" s="89"/>
      <c r="G7" s="107"/>
      <c r="H7" s="107"/>
      <c r="I7" s="105">
        <v>2</v>
      </c>
      <c r="M7" s="111">
        <v>4</v>
      </c>
      <c r="N7" s="112">
        <f>+'Análisis Riesgo Puro'!D15</f>
        <v>0</v>
      </c>
      <c r="O7" s="113" t="str">
        <f>+'Análisis Riesgo Puro'!H15</f>
        <v/>
      </c>
      <c r="P7" s="113" t="str">
        <f>+'Análisis Riesgo Puro'!J15</f>
        <v/>
      </c>
      <c r="Q7" s="113" t="e">
        <f t="shared" si="0"/>
        <v>#VALUE!</v>
      </c>
    </row>
    <row r="8" spans="2:17" ht="72" customHeight="1" x14ac:dyDescent="0.25">
      <c r="B8" s="424"/>
      <c r="C8" s="97"/>
      <c r="D8" s="90"/>
      <c r="E8" s="90"/>
      <c r="F8" s="90"/>
      <c r="G8" s="89"/>
      <c r="H8" s="89"/>
      <c r="I8" s="103">
        <v>1</v>
      </c>
      <c r="M8" s="111">
        <v>5</v>
      </c>
      <c r="N8" s="112">
        <f>+'Análisis Riesgo Puro'!D17</f>
        <v>0</v>
      </c>
      <c r="O8" s="113" t="str">
        <f>+'Análisis Riesgo Puro'!H17</f>
        <v/>
      </c>
      <c r="P8" s="113" t="str">
        <f>+'Análisis Riesgo Puro'!J17</f>
        <v/>
      </c>
      <c r="Q8" s="113" t="e">
        <f t="shared" si="0"/>
        <v>#VALUE!</v>
      </c>
    </row>
    <row r="9" spans="2:17" ht="72" customHeight="1" x14ac:dyDescent="0.25">
      <c r="B9" s="424"/>
      <c r="C9" s="39"/>
      <c r="D9" s="39"/>
      <c r="E9" s="39"/>
      <c r="F9" s="39"/>
      <c r="G9" s="39"/>
      <c r="H9" s="39"/>
      <c r="I9" s="39"/>
      <c r="M9" s="111">
        <v>6</v>
      </c>
      <c r="N9" s="112">
        <f>+'Análisis Riesgo Puro'!D19</f>
        <v>0</v>
      </c>
      <c r="O9" s="113" t="str">
        <f>+'Análisis Riesgo Puro'!H19</f>
        <v/>
      </c>
      <c r="P9" s="113" t="str">
        <f>+'Análisis Riesgo Puro'!J19</f>
        <v/>
      </c>
      <c r="Q9" s="113" t="e">
        <f t="shared" si="0"/>
        <v>#VALUE!</v>
      </c>
    </row>
    <row r="10" spans="2:17" ht="72" customHeight="1" x14ac:dyDescent="0.25">
      <c r="B10" s="424"/>
      <c r="C10" s="425" t="s">
        <v>866</v>
      </c>
      <c r="D10" s="425"/>
      <c r="E10" s="425"/>
      <c r="F10" s="425"/>
      <c r="G10" s="425"/>
      <c r="H10" s="425"/>
      <c r="I10" s="425"/>
      <c r="M10" s="111">
        <v>7</v>
      </c>
      <c r="N10" s="112">
        <f>+'Análisis Riesgo Puro'!D21</f>
        <v>0</v>
      </c>
      <c r="O10" s="113" t="str">
        <f>+'Análisis Riesgo Puro'!H21</f>
        <v/>
      </c>
      <c r="P10" s="113" t="str">
        <f>+'Análisis Riesgo Puro'!J21</f>
        <v/>
      </c>
      <c r="Q10" s="113" t="e">
        <f t="shared" si="0"/>
        <v>#VALUE!</v>
      </c>
    </row>
    <row r="11" spans="2:17" ht="72" customHeight="1" x14ac:dyDescent="0.25">
      <c r="M11" s="111">
        <v>8</v>
      </c>
      <c r="N11" s="112">
        <f>+'Análisis Riesgo Puro'!D23</f>
        <v>0</v>
      </c>
      <c r="O11" s="113" t="str">
        <f>+'Análisis Riesgo Puro'!H23</f>
        <v/>
      </c>
      <c r="P11" s="113" t="str">
        <f>+'Análisis Riesgo Puro'!J23</f>
        <v/>
      </c>
      <c r="Q11" s="113" t="e">
        <f t="shared" si="0"/>
        <v>#VALUE!</v>
      </c>
    </row>
    <row r="12" spans="2:17" ht="72" customHeight="1" x14ac:dyDescent="0.25"/>
    <row r="13" spans="2:17" ht="72" customHeight="1" x14ac:dyDescent="0.25"/>
  </sheetData>
  <mergeCells count="2">
    <mergeCell ref="B3:B10"/>
    <mergeCell ref="C10:I10"/>
  </mergeCells>
  <pageMargins left="0.7" right="0.7" top="0.75" bottom="0.75" header="0.3" footer="0.3"/>
  <pageSetup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7"/>
  <dimension ref="C4:C6"/>
  <sheetViews>
    <sheetView workbookViewId="0">
      <selection activeCell="C4" sqref="C4:C6"/>
    </sheetView>
  </sheetViews>
  <sheetFormatPr baseColWidth="10" defaultColWidth="11.42578125" defaultRowHeight="15" x14ac:dyDescent="0.25"/>
  <sheetData>
    <row r="4" spans="3:3" x14ac:dyDescent="0.25">
      <c r="C4" t="s">
        <v>867</v>
      </c>
    </row>
    <row r="5" spans="3:3" x14ac:dyDescent="0.25">
      <c r="C5" t="s">
        <v>868</v>
      </c>
    </row>
    <row r="6" spans="3:3" x14ac:dyDescent="0.25">
      <c r="C6" t="s">
        <v>264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dimension ref="A1:Q21"/>
  <sheetViews>
    <sheetView topLeftCell="C4" zoomScale="80" zoomScaleNormal="80" workbookViewId="0">
      <selection activeCell="F15" sqref="F15"/>
    </sheetView>
  </sheetViews>
  <sheetFormatPr baseColWidth="10" defaultColWidth="11.42578125" defaultRowHeight="15" x14ac:dyDescent="0.25"/>
  <cols>
    <col min="1" max="3" width="11.42578125" style="43"/>
    <col min="4" max="4" width="24.5703125" style="43" customWidth="1"/>
    <col min="5" max="5" width="10.85546875" style="43" customWidth="1"/>
    <col min="6" max="6" width="14.42578125" style="43" customWidth="1"/>
    <col min="7" max="7" width="9.5703125" style="43" customWidth="1"/>
    <col min="8" max="8" width="21.28515625" style="43" customWidth="1"/>
    <col min="9" max="12" width="11.42578125" style="43"/>
    <col min="13" max="13" width="11.42578125" style="109"/>
    <col min="14" max="14" width="29.140625" style="109" customWidth="1"/>
    <col min="15" max="15" width="13.85546875" style="109" bestFit="1" customWidth="1"/>
    <col min="16" max="16" width="15.140625" style="109" bestFit="1" customWidth="1"/>
    <col min="17" max="17" width="6.28515625" style="109" bestFit="1" customWidth="1"/>
    <col min="18" max="259" width="11.42578125" style="43"/>
    <col min="260" max="260" width="24.5703125" style="43" customWidth="1"/>
    <col min="261" max="261" width="10.85546875" style="43" customWidth="1"/>
    <col min="262" max="262" width="14.42578125" style="43" customWidth="1"/>
    <col min="263" max="263" width="9.5703125" style="43" customWidth="1"/>
    <col min="264" max="264" width="21.28515625" style="43" customWidth="1"/>
    <col min="265" max="269" width="11.42578125" style="43"/>
    <col min="270" max="270" width="29.140625" style="43" customWidth="1"/>
    <col min="271" max="271" width="13.85546875" style="43" bestFit="1" customWidth="1"/>
    <col min="272" max="272" width="15.140625" style="43" bestFit="1" customWidth="1"/>
    <col min="273" max="273" width="6.28515625" style="43" bestFit="1" customWidth="1"/>
    <col min="274" max="515" width="11.42578125" style="43"/>
    <col min="516" max="516" width="24.5703125" style="43" customWidth="1"/>
    <col min="517" max="517" width="10.85546875" style="43" customWidth="1"/>
    <col min="518" max="518" width="14.42578125" style="43" customWidth="1"/>
    <col min="519" max="519" width="9.5703125" style="43" customWidth="1"/>
    <col min="520" max="520" width="21.28515625" style="43" customWidth="1"/>
    <col min="521" max="525" width="11.42578125" style="43"/>
    <col min="526" max="526" width="29.140625" style="43" customWidth="1"/>
    <col min="527" max="527" width="13.85546875" style="43" bestFit="1" customWidth="1"/>
    <col min="528" max="528" width="15.140625" style="43" bestFit="1" customWidth="1"/>
    <col min="529" max="529" width="6.28515625" style="43" bestFit="1" customWidth="1"/>
    <col min="530" max="771" width="11.42578125" style="43"/>
    <col min="772" max="772" width="24.5703125" style="43" customWidth="1"/>
    <col min="773" max="773" width="10.85546875" style="43" customWidth="1"/>
    <col min="774" max="774" width="14.42578125" style="43" customWidth="1"/>
    <col min="775" max="775" width="9.5703125" style="43" customWidth="1"/>
    <col min="776" max="776" width="21.28515625" style="43" customWidth="1"/>
    <col min="777" max="781" width="11.42578125" style="43"/>
    <col min="782" max="782" width="29.140625" style="43" customWidth="1"/>
    <col min="783" max="783" width="13.85546875" style="43" bestFit="1" customWidth="1"/>
    <col min="784" max="784" width="15.140625" style="43" bestFit="1" customWidth="1"/>
    <col min="785" max="785" width="6.28515625" style="43" bestFit="1" customWidth="1"/>
    <col min="786" max="1027" width="11.42578125" style="43"/>
    <col min="1028" max="1028" width="24.5703125" style="43" customWidth="1"/>
    <col min="1029" max="1029" width="10.85546875" style="43" customWidth="1"/>
    <col min="1030" max="1030" width="14.42578125" style="43" customWidth="1"/>
    <col min="1031" max="1031" width="9.5703125" style="43" customWidth="1"/>
    <col min="1032" max="1032" width="21.28515625" style="43" customWidth="1"/>
    <col min="1033" max="1037" width="11.42578125" style="43"/>
    <col min="1038" max="1038" width="29.140625" style="43" customWidth="1"/>
    <col min="1039" max="1039" width="13.85546875" style="43" bestFit="1" customWidth="1"/>
    <col min="1040" max="1040" width="15.140625" style="43" bestFit="1" customWidth="1"/>
    <col min="1041" max="1041" width="6.28515625" style="43" bestFit="1" customWidth="1"/>
    <col min="1042" max="1283" width="11.42578125" style="43"/>
    <col min="1284" max="1284" width="24.5703125" style="43" customWidth="1"/>
    <col min="1285" max="1285" width="10.85546875" style="43" customWidth="1"/>
    <col min="1286" max="1286" width="14.42578125" style="43" customWidth="1"/>
    <col min="1287" max="1287" width="9.5703125" style="43" customWidth="1"/>
    <col min="1288" max="1288" width="21.28515625" style="43" customWidth="1"/>
    <col min="1289" max="1293" width="11.42578125" style="43"/>
    <col min="1294" max="1294" width="29.140625" style="43" customWidth="1"/>
    <col min="1295" max="1295" width="13.85546875" style="43" bestFit="1" customWidth="1"/>
    <col min="1296" max="1296" width="15.140625" style="43" bestFit="1" customWidth="1"/>
    <col min="1297" max="1297" width="6.28515625" style="43" bestFit="1" customWidth="1"/>
    <col min="1298" max="1539" width="11.42578125" style="43"/>
    <col min="1540" max="1540" width="24.5703125" style="43" customWidth="1"/>
    <col min="1541" max="1541" width="10.85546875" style="43" customWidth="1"/>
    <col min="1542" max="1542" width="14.42578125" style="43" customWidth="1"/>
    <col min="1543" max="1543" width="9.5703125" style="43" customWidth="1"/>
    <col min="1544" max="1544" width="21.28515625" style="43" customWidth="1"/>
    <col min="1545" max="1549" width="11.42578125" style="43"/>
    <col min="1550" max="1550" width="29.140625" style="43" customWidth="1"/>
    <col min="1551" max="1551" width="13.85546875" style="43" bestFit="1" customWidth="1"/>
    <col min="1552" max="1552" width="15.140625" style="43" bestFit="1" customWidth="1"/>
    <col min="1553" max="1553" width="6.28515625" style="43" bestFit="1" customWidth="1"/>
    <col min="1554" max="1795" width="11.42578125" style="43"/>
    <col min="1796" max="1796" width="24.5703125" style="43" customWidth="1"/>
    <col min="1797" max="1797" width="10.85546875" style="43" customWidth="1"/>
    <col min="1798" max="1798" width="14.42578125" style="43" customWidth="1"/>
    <col min="1799" max="1799" width="9.5703125" style="43" customWidth="1"/>
    <col min="1800" max="1800" width="21.28515625" style="43" customWidth="1"/>
    <col min="1801" max="1805" width="11.42578125" style="43"/>
    <col min="1806" max="1806" width="29.140625" style="43" customWidth="1"/>
    <col min="1807" max="1807" width="13.85546875" style="43" bestFit="1" customWidth="1"/>
    <col min="1808" max="1808" width="15.140625" style="43" bestFit="1" customWidth="1"/>
    <col min="1809" max="1809" width="6.28515625" style="43" bestFit="1" customWidth="1"/>
    <col min="1810" max="2051" width="11.42578125" style="43"/>
    <col min="2052" max="2052" width="24.5703125" style="43" customWidth="1"/>
    <col min="2053" max="2053" width="10.85546875" style="43" customWidth="1"/>
    <col min="2054" max="2054" width="14.42578125" style="43" customWidth="1"/>
    <col min="2055" max="2055" width="9.5703125" style="43" customWidth="1"/>
    <col min="2056" max="2056" width="21.28515625" style="43" customWidth="1"/>
    <col min="2057" max="2061" width="11.42578125" style="43"/>
    <col min="2062" max="2062" width="29.140625" style="43" customWidth="1"/>
    <col min="2063" max="2063" width="13.85546875" style="43" bestFit="1" customWidth="1"/>
    <col min="2064" max="2064" width="15.140625" style="43" bestFit="1" customWidth="1"/>
    <col min="2065" max="2065" width="6.28515625" style="43" bestFit="1" customWidth="1"/>
    <col min="2066" max="2307" width="11.42578125" style="43"/>
    <col min="2308" max="2308" width="24.5703125" style="43" customWidth="1"/>
    <col min="2309" max="2309" width="10.85546875" style="43" customWidth="1"/>
    <col min="2310" max="2310" width="14.42578125" style="43" customWidth="1"/>
    <col min="2311" max="2311" width="9.5703125" style="43" customWidth="1"/>
    <col min="2312" max="2312" width="21.28515625" style="43" customWidth="1"/>
    <col min="2313" max="2317" width="11.42578125" style="43"/>
    <col min="2318" max="2318" width="29.140625" style="43" customWidth="1"/>
    <col min="2319" max="2319" width="13.85546875" style="43" bestFit="1" customWidth="1"/>
    <col min="2320" max="2320" width="15.140625" style="43" bestFit="1" customWidth="1"/>
    <col min="2321" max="2321" width="6.28515625" style="43" bestFit="1" customWidth="1"/>
    <col min="2322" max="2563" width="11.42578125" style="43"/>
    <col min="2564" max="2564" width="24.5703125" style="43" customWidth="1"/>
    <col min="2565" max="2565" width="10.85546875" style="43" customWidth="1"/>
    <col min="2566" max="2566" width="14.42578125" style="43" customWidth="1"/>
    <col min="2567" max="2567" width="9.5703125" style="43" customWidth="1"/>
    <col min="2568" max="2568" width="21.28515625" style="43" customWidth="1"/>
    <col min="2569" max="2573" width="11.42578125" style="43"/>
    <col min="2574" max="2574" width="29.140625" style="43" customWidth="1"/>
    <col min="2575" max="2575" width="13.85546875" style="43" bestFit="1" customWidth="1"/>
    <col min="2576" max="2576" width="15.140625" style="43" bestFit="1" customWidth="1"/>
    <col min="2577" max="2577" width="6.28515625" style="43" bestFit="1" customWidth="1"/>
    <col min="2578" max="2819" width="11.42578125" style="43"/>
    <col min="2820" max="2820" width="24.5703125" style="43" customWidth="1"/>
    <col min="2821" max="2821" width="10.85546875" style="43" customWidth="1"/>
    <col min="2822" max="2822" width="14.42578125" style="43" customWidth="1"/>
    <col min="2823" max="2823" width="9.5703125" style="43" customWidth="1"/>
    <col min="2824" max="2824" width="21.28515625" style="43" customWidth="1"/>
    <col min="2825" max="2829" width="11.42578125" style="43"/>
    <col min="2830" max="2830" width="29.140625" style="43" customWidth="1"/>
    <col min="2831" max="2831" width="13.85546875" style="43" bestFit="1" customWidth="1"/>
    <col min="2832" max="2832" width="15.140625" style="43" bestFit="1" customWidth="1"/>
    <col min="2833" max="2833" width="6.28515625" style="43" bestFit="1" customWidth="1"/>
    <col min="2834" max="3075" width="11.42578125" style="43"/>
    <col min="3076" max="3076" width="24.5703125" style="43" customWidth="1"/>
    <col min="3077" max="3077" width="10.85546875" style="43" customWidth="1"/>
    <col min="3078" max="3078" width="14.42578125" style="43" customWidth="1"/>
    <col min="3079" max="3079" width="9.5703125" style="43" customWidth="1"/>
    <col min="3080" max="3080" width="21.28515625" style="43" customWidth="1"/>
    <col min="3081" max="3085" width="11.42578125" style="43"/>
    <col min="3086" max="3086" width="29.140625" style="43" customWidth="1"/>
    <col min="3087" max="3087" width="13.85546875" style="43" bestFit="1" customWidth="1"/>
    <col min="3088" max="3088" width="15.140625" style="43" bestFit="1" customWidth="1"/>
    <col min="3089" max="3089" width="6.28515625" style="43" bestFit="1" customWidth="1"/>
    <col min="3090" max="3331" width="11.42578125" style="43"/>
    <col min="3332" max="3332" width="24.5703125" style="43" customWidth="1"/>
    <col min="3333" max="3333" width="10.85546875" style="43" customWidth="1"/>
    <col min="3334" max="3334" width="14.42578125" style="43" customWidth="1"/>
    <col min="3335" max="3335" width="9.5703125" style="43" customWidth="1"/>
    <col min="3336" max="3336" width="21.28515625" style="43" customWidth="1"/>
    <col min="3337" max="3341" width="11.42578125" style="43"/>
    <col min="3342" max="3342" width="29.140625" style="43" customWidth="1"/>
    <col min="3343" max="3343" width="13.85546875" style="43" bestFit="1" customWidth="1"/>
    <col min="3344" max="3344" width="15.140625" style="43" bestFit="1" customWidth="1"/>
    <col min="3345" max="3345" width="6.28515625" style="43" bestFit="1" customWidth="1"/>
    <col min="3346" max="3587" width="11.42578125" style="43"/>
    <col min="3588" max="3588" width="24.5703125" style="43" customWidth="1"/>
    <col min="3589" max="3589" width="10.85546875" style="43" customWidth="1"/>
    <col min="3590" max="3590" width="14.42578125" style="43" customWidth="1"/>
    <col min="3591" max="3591" width="9.5703125" style="43" customWidth="1"/>
    <col min="3592" max="3592" width="21.28515625" style="43" customWidth="1"/>
    <col min="3593" max="3597" width="11.42578125" style="43"/>
    <col min="3598" max="3598" width="29.140625" style="43" customWidth="1"/>
    <col min="3599" max="3599" width="13.85546875" style="43" bestFit="1" customWidth="1"/>
    <col min="3600" max="3600" width="15.140625" style="43" bestFit="1" customWidth="1"/>
    <col min="3601" max="3601" width="6.28515625" style="43" bestFit="1" customWidth="1"/>
    <col min="3602" max="3843" width="11.42578125" style="43"/>
    <col min="3844" max="3844" width="24.5703125" style="43" customWidth="1"/>
    <col min="3845" max="3845" width="10.85546875" style="43" customWidth="1"/>
    <col min="3846" max="3846" width="14.42578125" style="43" customWidth="1"/>
    <col min="3847" max="3847" width="9.5703125" style="43" customWidth="1"/>
    <col min="3848" max="3848" width="21.28515625" style="43" customWidth="1"/>
    <col min="3849" max="3853" width="11.42578125" style="43"/>
    <col min="3854" max="3854" width="29.140625" style="43" customWidth="1"/>
    <col min="3855" max="3855" width="13.85546875" style="43" bestFit="1" customWidth="1"/>
    <col min="3856" max="3856" width="15.140625" style="43" bestFit="1" customWidth="1"/>
    <col min="3857" max="3857" width="6.28515625" style="43" bestFit="1" customWidth="1"/>
    <col min="3858" max="4099" width="11.42578125" style="43"/>
    <col min="4100" max="4100" width="24.5703125" style="43" customWidth="1"/>
    <col min="4101" max="4101" width="10.85546875" style="43" customWidth="1"/>
    <col min="4102" max="4102" width="14.42578125" style="43" customWidth="1"/>
    <col min="4103" max="4103" width="9.5703125" style="43" customWidth="1"/>
    <col min="4104" max="4104" width="21.28515625" style="43" customWidth="1"/>
    <col min="4105" max="4109" width="11.42578125" style="43"/>
    <col min="4110" max="4110" width="29.140625" style="43" customWidth="1"/>
    <col min="4111" max="4111" width="13.85546875" style="43" bestFit="1" customWidth="1"/>
    <col min="4112" max="4112" width="15.140625" style="43" bestFit="1" customWidth="1"/>
    <col min="4113" max="4113" width="6.28515625" style="43" bestFit="1" customWidth="1"/>
    <col min="4114" max="4355" width="11.42578125" style="43"/>
    <col min="4356" max="4356" width="24.5703125" style="43" customWidth="1"/>
    <col min="4357" max="4357" width="10.85546875" style="43" customWidth="1"/>
    <col min="4358" max="4358" width="14.42578125" style="43" customWidth="1"/>
    <col min="4359" max="4359" width="9.5703125" style="43" customWidth="1"/>
    <col min="4360" max="4360" width="21.28515625" style="43" customWidth="1"/>
    <col min="4361" max="4365" width="11.42578125" style="43"/>
    <col min="4366" max="4366" width="29.140625" style="43" customWidth="1"/>
    <col min="4367" max="4367" width="13.85546875" style="43" bestFit="1" customWidth="1"/>
    <col min="4368" max="4368" width="15.140625" style="43" bestFit="1" customWidth="1"/>
    <col min="4369" max="4369" width="6.28515625" style="43" bestFit="1" customWidth="1"/>
    <col min="4370" max="4611" width="11.42578125" style="43"/>
    <col min="4612" max="4612" width="24.5703125" style="43" customWidth="1"/>
    <col min="4613" max="4613" width="10.85546875" style="43" customWidth="1"/>
    <col min="4614" max="4614" width="14.42578125" style="43" customWidth="1"/>
    <col min="4615" max="4615" width="9.5703125" style="43" customWidth="1"/>
    <col min="4616" max="4616" width="21.28515625" style="43" customWidth="1"/>
    <col min="4617" max="4621" width="11.42578125" style="43"/>
    <col min="4622" max="4622" width="29.140625" style="43" customWidth="1"/>
    <col min="4623" max="4623" width="13.85546875" style="43" bestFit="1" customWidth="1"/>
    <col min="4624" max="4624" width="15.140625" style="43" bestFit="1" customWidth="1"/>
    <col min="4625" max="4625" width="6.28515625" style="43" bestFit="1" customWidth="1"/>
    <col min="4626" max="4867" width="11.42578125" style="43"/>
    <col min="4868" max="4868" width="24.5703125" style="43" customWidth="1"/>
    <col min="4869" max="4869" width="10.85546875" style="43" customWidth="1"/>
    <col min="4870" max="4870" width="14.42578125" style="43" customWidth="1"/>
    <col min="4871" max="4871" width="9.5703125" style="43" customWidth="1"/>
    <col min="4872" max="4872" width="21.28515625" style="43" customWidth="1"/>
    <col min="4873" max="4877" width="11.42578125" style="43"/>
    <col min="4878" max="4878" width="29.140625" style="43" customWidth="1"/>
    <col min="4879" max="4879" width="13.85546875" style="43" bestFit="1" customWidth="1"/>
    <col min="4880" max="4880" width="15.140625" style="43" bestFit="1" customWidth="1"/>
    <col min="4881" max="4881" width="6.28515625" style="43" bestFit="1" customWidth="1"/>
    <col min="4882" max="5123" width="11.42578125" style="43"/>
    <col min="5124" max="5124" width="24.5703125" style="43" customWidth="1"/>
    <col min="5125" max="5125" width="10.85546875" style="43" customWidth="1"/>
    <col min="5126" max="5126" width="14.42578125" style="43" customWidth="1"/>
    <col min="5127" max="5127" width="9.5703125" style="43" customWidth="1"/>
    <col min="5128" max="5128" width="21.28515625" style="43" customWidth="1"/>
    <col min="5129" max="5133" width="11.42578125" style="43"/>
    <col min="5134" max="5134" width="29.140625" style="43" customWidth="1"/>
    <col min="5135" max="5135" width="13.85546875" style="43" bestFit="1" customWidth="1"/>
    <col min="5136" max="5136" width="15.140625" style="43" bestFit="1" customWidth="1"/>
    <col min="5137" max="5137" width="6.28515625" style="43" bestFit="1" customWidth="1"/>
    <col min="5138" max="5379" width="11.42578125" style="43"/>
    <col min="5380" max="5380" width="24.5703125" style="43" customWidth="1"/>
    <col min="5381" max="5381" width="10.85546875" style="43" customWidth="1"/>
    <col min="5382" max="5382" width="14.42578125" style="43" customWidth="1"/>
    <col min="5383" max="5383" width="9.5703125" style="43" customWidth="1"/>
    <col min="5384" max="5384" width="21.28515625" style="43" customWidth="1"/>
    <col min="5385" max="5389" width="11.42578125" style="43"/>
    <col min="5390" max="5390" width="29.140625" style="43" customWidth="1"/>
    <col min="5391" max="5391" width="13.85546875" style="43" bestFit="1" customWidth="1"/>
    <col min="5392" max="5392" width="15.140625" style="43" bestFit="1" customWidth="1"/>
    <col min="5393" max="5393" width="6.28515625" style="43" bestFit="1" customWidth="1"/>
    <col min="5394" max="5635" width="11.42578125" style="43"/>
    <col min="5636" max="5636" width="24.5703125" style="43" customWidth="1"/>
    <col min="5637" max="5637" width="10.85546875" style="43" customWidth="1"/>
    <col min="5638" max="5638" width="14.42578125" style="43" customWidth="1"/>
    <col min="5639" max="5639" width="9.5703125" style="43" customWidth="1"/>
    <col min="5640" max="5640" width="21.28515625" style="43" customWidth="1"/>
    <col min="5641" max="5645" width="11.42578125" style="43"/>
    <col min="5646" max="5646" width="29.140625" style="43" customWidth="1"/>
    <col min="5647" max="5647" width="13.85546875" style="43" bestFit="1" customWidth="1"/>
    <col min="5648" max="5648" width="15.140625" style="43" bestFit="1" customWidth="1"/>
    <col min="5649" max="5649" width="6.28515625" style="43" bestFit="1" customWidth="1"/>
    <col min="5650" max="5891" width="11.42578125" style="43"/>
    <col min="5892" max="5892" width="24.5703125" style="43" customWidth="1"/>
    <col min="5893" max="5893" width="10.85546875" style="43" customWidth="1"/>
    <col min="5894" max="5894" width="14.42578125" style="43" customWidth="1"/>
    <col min="5895" max="5895" width="9.5703125" style="43" customWidth="1"/>
    <col min="5896" max="5896" width="21.28515625" style="43" customWidth="1"/>
    <col min="5897" max="5901" width="11.42578125" style="43"/>
    <col min="5902" max="5902" width="29.140625" style="43" customWidth="1"/>
    <col min="5903" max="5903" width="13.85546875" style="43" bestFit="1" customWidth="1"/>
    <col min="5904" max="5904" width="15.140625" style="43" bestFit="1" customWidth="1"/>
    <col min="5905" max="5905" width="6.28515625" style="43" bestFit="1" customWidth="1"/>
    <col min="5906" max="6147" width="11.42578125" style="43"/>
    <col min="6148" max="6148" width="24.5703125" style="43" customWidth="1"/>
    <col min="6149" max="6149" width="10.85546875" style="43" customWidth="1"/>
    <col min="6150" max="6150" width="14.42578125" style="43" customWidth="1"/>
    <col min="6151" max="6151" width="9.5703125" style="43" customWidth="1"/>
    <col min="6152" max="6152" width="21.28515625" style="43" customWidth="1"/>
    <col min="6153" max="6157" width="11.42578125" style="43"/>
    <col min="6158" max="6158" width="29.140625" style="43" customWidth="1"/>
    <col min="6159" max="6159" width="13.85546875" style="43" bestFit="1" customWidth="1"/>
    <col min="6160" max="6160" width="15.140625" style="43" bestFit="1" customWidth="1"/>
    <col min="6161" max="6161" width="6.28515625" style="43" bestFit="1" customWidth="1"/>
    <col min="6162" max="6403" width="11.42578125" style="43"/>
    <col min="6404" max="6404" width="24.5703125" style="43" customWidth="1"/>
    <col min="6405" max="6405" width="10.85546875" style="43" customWidth="1"/>
    <col min="6406" max="6406" width="14.42578125" style="43" customWidth="1"/>
    <col min="6407" max="6407" width="9.5703125" style="43" customWidth="1"/>
    <col min="6408" max="6408" width="21.28515625" style="43" customWidth="1"/>
    <col min="6409" max="6413" width="11.42578125" style="43"/>
    <col min="6414" max="6414" width="29.140625" style="43" customWidth="1"/>
    <col min="6415" max="6415" width="13.85546875" style="43" bestFit="1" customWidth="1"/>
    <col min="6416" max="6416" width="15.140625" style="43" bestFit="1" customWidth="1"/>
    <col min="6417" max="6417" width="6.28515625" style="43" bestFit="1" customWidth="1"/>
    <col min="6418" max="6659" width="11.42578125" style="43"/>
    <col min="6660" max="6660" width="24.5703125" style="43" customWidth="1"/>
    <col min="6661" max="6661" width="10.85546875" style="43" customWidth="1"/>
    <col min="6662" max="6662" width="14.42578125" style="43" customWidth="1"/>
    <col min="6663" max="6663" width="9.5703125" style="43" customWidth="1"/>
    <col min="6664" max="6664" width="21.28515625" style="43" customWidth="1"/>
    <col min="6665" max="6669" width="11.42578125" style="43"/>
    <col min="6670" max="6670" width="29.140625" style="43" customWidth="1"/>
    <col min="6671" max="6671" width="13.85546875" style="43" bestFit="1" customWidth="1"/>
    <col min="6672" max="6672" width="15.140625" style="43" bestFit="1" customWidth="1"/>
    <col min="6673" max="6673" width="6.28515625" style="43" bestFit="1" customWidth="1"/>
    <col min="6674" max="6915" width="11.42578125" style="43"/>
    <col min="6916" max="6916" width="24.5703125" style="43" customWidth="1"/>
    <col min="6917" max="6917" width="10.85546875" style="43" customWidth="1"/>
    <col min="6918" max="6918" width="14.42578125" style="43" customWidth="1"/>
    <col min="6919" max="6919" width="9.5703125" style="43" customWidth="1"/>
    <col min="6920" max="6920" width="21.28515625" style="43" customWidth="1"/>
    <col min="6921" max="6925" width="11.42578125" style="43"/>
    <col min="6926" max="6926" width="29.140625" style="43" customWidth="1"/>
    <col min="6927" max="6927" width="13.85546875" style="43" bestFit="1" customWidth="1"/>
    <col min="6928" max="6928" width="15.140625" style="43" bestFit="1" customWidth="1"/>
    <col min="6929" max="6929" width="6.28515625" style="43" bestFit="1" customWidth="1"/>
    <col min="6930" max="7171" width="11.42578125" style="43"/>
    <col min="7172" max="7172" width="24.5703125" style="43" customWidth="1"/>
    <col min="7173" max="7173" width="10.85546875" style="43" customWidth="1"/>
    <col min="7174" max="7174" width="14.42578125" style="43" customWidth="1"/>
    <col min="7175" max="7175" width="9.5703125" style="43" customWidth="1"/>
    <col min="7176" max="7176" width="21.28515625" style="43" customWidth="1"/>
    <col min="7177" max="7181" width="11.42578125" style="43"/>
    <col min="7182" max="7182" width="29.140625" style="43" customWidth="1"/>
    <col min="7183" max="7183" width="13.85546875" style="43" bestFit="1" customWidth="1"/>
    <col min="7184" max="7184" width="15.140625" style="43" bestFit="1" customWidth="1"/>
    <col min="7185" max="7185" width="6.28515625" style="43" bestFit="1" customWidth="1"/>
    <col min="7186" max="7427" width="11.42578125" style="43"/>
    <col min="7428" max="7428" width="24.5703125" style="43" customWidth="1"/>
    <col min="7429" max="7429" width="10.85546875" style="43" customWidth="1"/>
    <col min="7430" max="7430" width="14.42578125" style="43" customWidth="1"/>
    <col min="7431" max="7431" width="9.5703125" style="43" customWidth="1"/>
    <col min="7432" max="7432" width="21.28515625" style="43" customWidth="1"/>
    <col min="7433" max="7437" width="11.42578125" style="43"/>
    <col min="7438" max="7438" width="29.140625" style="43" customWidth="1"/>
    <col min="7439" max="7439" width="13.85546875" style="43" bestFit="1" customWidth="1"/>
    <col min="7440" max="7440" width="15.140625" style="43" bestFit="1" customWidth="1"/>
    <col min="7441" max="7441" width="6.28515625" style="43" bestFit="1" customWidth="1"/>
    <col min="7442" max="7683" width="11.42578125" style="43"/>
    <col min="7684" max="7684" width="24.5703125" style="43" customWidth="1"/>
    <col min="7685" max="7685" width="10.85546875" style="43" customWidth="1"/>
    <col min="7686" max="7686" width="14.42578125" style="43" customWidth="1"/>
    <col min="7687" max="7687" width="9.5703125" style="43" customWidth="1"/>
    <col min="7688" max="7688" width="21.28515625" style="43" customWidth="1"/>
    <col min="7689" max="7693" width="11.42578125" style="43"/>
    <col min="7694" max="7694" width="29.140625" style="43" customWidth="1"/>
    <col min="7695" max="7695" width="13.85546875" style="43" bestFit="1" customWidth="1"/>
    <col min="7696" max="7696" width="15.140625" style="43" bestFit="1" customWidth="1"/>
    <col min="7697" max="7697" width="6.28515625" style="43" bestFit="1" customWidth="1"/>
    <col min="7698" max="7939" width="11.42578125" style="43"/>
    <col min="7940" max="7940" width="24.5703125" style="43" customWidth="1"/>
    <col min="7941" max="7941" width="10.85546875" style="43" customWidth="1"/>
    <col min="7942" max="7942" width="14.42578125" style="43" customWidth="1"/>
    <col min="7943" max="7943" width="9.5703125" style="43" customWidth="1"/>
    <col min="7944" max="7944" width="21.28515625" style="43" customWidth="1"/>
    <col min="7945" max="7949" width="11.42578125" style="43"/>
    <col min="7950" max="7950" width="29.140625" style="43" customWidth="1"/>
    <col min="7951" max="7951" width="13.85546875" style="43" bestFit="1" customWidth="1"/>
    <col min="7952" max="7952" width="15.140625" style="43" bestFit="1" customWidth="1"/>
    <col min="7953" max="7953" width="6.28515625" style="43" bestFit="1" customWidth="1"/>
    <col min="7954" max="8195" width="11.42578125" style="43"/>
    <col min="8196" max="8196" width="24.5703125" style="43" customWidth="1"/>
    <col min="8197" max="8197" width="10.85546875" style="43" customWidth="1"/>
    <col min="8198" max="8198" width="14.42578125" style="43" customWidth="1"/>
    <col min="8199" max="8199" width="9.5703125" style="43" customWidth="1"/>
    <col min="8200" max="8200" width="21.28515625" style="43" customWidth="1"/>
    <col min="8201" max="8205" width="11.42578125" style="43"/>
    <col min="8206" max="8206" width="29.140625" style="43" customWidth="1"/>
    <col min="8207" max="8207" width="13.85546875" style="43" bestFit="1" customWidth="1"/>
    <col min="8208" max="8208" width="15.140625" style="43" bestFit="1" customWidth="1"/>
    <col min="8209" max="8209" width="6.28515625" style="43" bestFit="1" customWidth="1"/>
    <col min="8210" max="8451" width="11.42578125" style="43"/>
    <col min="8452" max="8452" width="24.5703125" style="43" customWidth="1"/>
    <col min="8453" max="8453" width="10.85546875" style="43" customWidth="1"/>
    <col min="8454" max="8454" width="14.42578125" style="43" customWidth="1"/>
    <col min="8455" max="8455" width="9.5703125" style="43" customWidth="1"/>
    <col min="8456" max="8456" width="21.28515625" style="43" customWidth="1"/>
    <col min="8457" max="8461" width="11.42578125" style="43"/>
    <col min="8462" max="8462" width="29.140625" style="43" customWidth="1"/>
    <col min="8463" max="8463" width="13.85546875" style="43" bestFit="1" customWidth="1"/>
    <col min="8464" max="8464" width="15.140625" style="43" bestFit="1" customWidth="1"/>
    <col min="8465" max="8465" width="6.28515625" style="43" bestFit="1" customWidth="1"/>
    <col min="8466" max="8707" width="11.42578125" style="43"/>
    <col min="8708" max="8708" width="24.5703125" style="43" customWidth="1"/>
    <col min="8709" max="8709" width="10.85546875" style="43" customWidth="1"/>
    <col min="8710" max="8710" width="14.42578125" style="43" customWidth="1"/>
    <col min="8711" max="8711" width="9.5703125" style="43" customWidth="1"/>
    <col min="8712" max="8712" width="21.28515625" style="43" customWidth="1"/>
    <col min="8713" max="8717" width="11.42578125" style="43"/>
    <col min="8718" max="8718" width="29.140625" style="43" customWidth="1"/>
    <col min="8719" max="8719" width="13.85546875" style="43" bestFit="1" customWidth="1"/>
    <col min="8720" max="8720" width="15.140625" style="43" bestFit="1" customWidth="1"/>
    <col min="8721" max="8721" width="6.28515625" style="43" bestFit="1" customWidth="1"/>
    <col min="8722" max="8963" width="11.42578125" style="43"/>
    <col min="8964" max="8964" width="24.5703125" style="43" customWidth="1"/>
    <col min="8965" max="8965" width="10.85546875" style="43" customWidth="1"/>
    <col min="8966" max="8966" width="14.42578125" style="43" customWidth="1"/>
    <col min="8967" max="8967" width="9.5703125" style="43" customWidth="1"/>
    <col min="8968" max="8968" width="21.28515625" style="43" customWidth="1"/>
    <col min="8969" max="8973" width="11.42578125" style="43"/>
    <col min="8974" max="8974" width="29.140625" style="43" customWidth="1"/>
    <col min="8975" max="8975" width="13.85546875" style="43" bestFit="1" customWidth="1"/>
    <col min="8976" max="8976" width="15.140625" style="43" bestFit="1" customWidth="1"/>
    <col min="8977" max="8977" width="6.28515625" style="43" bestFit="1" customWidth="1"/>
    <col min="8978" max="9219" width="11.42578125" style="43"/>
    <col min="9220" max="9220" width="24.5703125" style="43" customWidth="1"/>
    <col min="9221" max="9221" width="10.85546875" style="43" customWidth="1"/>
    <col min="9222" max="9222" width="14.42578125" style="43" customWidth="1"/>
    <col min="9223" max="9223" width="9.5703125" style="43" customWidth="1"/>
    <col min="9224" max="9224" width="21.28515625" style="43" customWidth="1"/>
    <col min="9225" max="9229" width="11.42578125" style="43"/>
    <col min="9230" max="9230" width="29.140625" style="43" customWidth="1"/>
    <col min="9231" max="9231" width="13.85546875" style="43" bestFit="1" customWidth="1"/>
    <col min="9232" max="9232" width="15.140625" style="43" bestFit="1" customWidth="1"/>
    <col min="9233" max="9233" width="6.28515625" style="43" bestFit="1" customWidth="1"/>
    <col min="9234" max="9475" width="11.42578125" style="43"/>
    <col min="9476" max="9476" width="24.5703125" style="43" customWidth="1"/>
    <col min="9477" max="9477" width="10.85546875" style="43" customWidth="1"/>
    <col min="9478" max="9478" width="14.42578125" style="43" customWidth="1"/>
    <col min="9479" max="9479" width="9.5703125" style="43" customWidth="1"/>
    <col min="9480" max="9480" width="21.28515625" style="43" customWidth="1"/>
    <col min="9481" max="9485" width="11.42578125" style="43"/>
    <col min="9486" max="9486" width="29.140625" style="43" customWidth="1"/>
    <col min="9487" max="9487" width="13.85546875" style="43" bestFit="1" customWidth="1"/>
    <col min="9488" max="9488" width="15.140625" style="43" bestFit="1" customWidth="1"/>
    <col min="9489" max="9489" width="6.28515625" style="43" bestFit="1" customWidth="1"/>
    <col min="9490" max="9731" width="11.42578125" style="43"/>
    <col min="9732" max="9732" width="24.5703125" style="43" customWidth="1"/>
    <col min="9733" max="9733" width="10.85546875" style="43" customWidth="1"/>
    <col min="9734" max="9734" width="14.42578125" style="43" customWidth="1"/>
    <col min="9735" max="9735" width="9.5703125" style="43" customWidth="1"/>
    <col min="9736" max="9736" width="21.28515625" style="43" customWidth="1"/>
    <col min="9737" max="9741" width="11.42578125" style="43"/>
    <col min="9742" max="9742" width="29.140625" style="43" customWidth="1"/>
    <col min="9743" max="9743" width="13.85546875" style="43" bestFit="1" customWidth="1"/>
    <col min="9744" max="9744" width="15.140625" style="43" bestFit="1" customWidth="1"/>
    <col min="9745" max="9745" width="6.28515625" style="43" bestFit="1" customWidth="1"/>
    <col min="9746" max="9987" width="11.42578125" style="43"/>
    <col min="9988" max="9988" width="24.5703125" style="43" customWidth="1"/>
    <col min="9989" max="9989" width="10.85546875" style="43" customWidth="1"/>
    <col min="9990" max="9990" width="14.42578125" style="43" customWidth="1"/>
    <col min="9991" max="9991" width="9.5703125" style="43" customWidth="1"/>
    <col min="9992" max="9992" width="21.28515625" style="43" customWidth="1"/>
    <col min="9993" max="9997" width="11.42578125" style="43"/>
    <col min="9998" max="9998" width="29.140625" style="43" customWidth="1"/>
    <col min="9999" max="9999" width="13.85546875" style="43" bestFit="1" customWidth="1"/>
    <col min="10000" max="10000" width="15.140625" style="43" bestFit="1" customWidth="1"/>
    <col min="10001" max="10001" width="6.28515625" style="43" bestFit="1" customWidth="1"/>
    <col min="10002" max="10243" width="11.42578125" style="43"/>
    <col min="10244" max="10244" width="24.5703125" style="43" customWidth="1"/>
    <col min="10245" max="10245" width="10.85546875" style="43" customWidth="1"/>
    <col min="10246" max="10246" width="14.42578125" style="43" customWidth="1"/>
    <col min="10247" max="10247" width="9.5703125" style="43" customWidth="1"/>
    <col min="10248" max="10248" width="21.28515625" style="43" customWidth="1"/>
    <col min="10249" max="10253" width="11.42578125" style="43"/>
    <col min="10254" max="10254" width="29.140625" style="43" customWidth="1"/>
    <col min="10255" max="10255" width="13.85546875" style="43" bestFit="1" customWidth="1"/>
    <col min="10256" max="10256" width="15.140625" style="43" bestFit="1" customWidth="1"/>
    <col min="10257" max="10257" width="6.28515625" style="43" bestFit="1" customWidth="1"/>
    <col min="10258" max="10499" width="11.42578125" style="43"/>
    <col min="10500" max="10500" width="24.5703125" style="43" customWidth="1"/>
    <col min="10501" max="10501" width="10.85546875" style="43" customWidth="1"/>
    <col min="10502" max="10502" width="14.42578125" style="43" customWidth="1"/>
    <col min="10503" max="10503" width="9.5703125" style="43" customWidth="1"/>
    <col min="10504" max="10504" width="21.28515625" style="43" customWidth="1"/>
    <col min="10505" max="10509" width="11.42578125" style="43"/>
    <col min="10510" max="10510" width="29.140625" style="43" customWidth="1"/>
    <col min="10511" max="10511" width="13.85546875" style="43" bestFit="1" customWidth="1"/>
    <col min="10512" max="10512" width="15.140625" style="43" bestFit="1" customWidth="1"/>
    <col min="10513" max="10513" width="6.28515625" style="43" bestFit="1" customWidth="1"/>
    <col min="10514" max="10755" width="11.42578125" style="43"/>
    <col min="10756" max="10756" width="24.5703125" style="43" customWidth="1"/>
    <col min="10757" max="10757" width="10.85546875" style="43" customWidth="1"/>
    <col min="10758" max="10758" width="14.42578125" style="43" customWidth="1"/>
    <col min="10759" max="10759" width="9.5703125" style="43" customWidth="1"/>
    <col min="10760" max="10760" width="21.28515625" style="43" customWidth="1"/>
    <col min="10761" max="10765" width="11.42578125" style="43"/>
    <col min="10766" max="10766" width="29.140625" style="43" customWidth="1"/>
    <col min="10767" max="10767" width="13.85546875" style="43" bestFit="1" customWidth="1"/>
    <col min="10768" max="10768" width="15.140625" style="43" bestFit="1" customWidth="1"/>
    <col min="10769" max="10769" width="6.28515625" style="43" bestFit="1" customWidth="1"/>
    <col min="10770" max="11011" width="11.42578125" style="43"/>
    <col min="11012" max="11012" width="24.5703125" style="43" customWidth="1"/>
    <col min="11013" max="11013" width="10.85546875" style="43" customWidth="1"/>
    <col min="11014" max="11014" width="14.42578125" style="43" customWidth="1"/>
    <col min="11015" max="11015" width="9.5703125" style="43" customWidth="1"/>
    <col min="11016" max="11016" width="21.28515625" style="43" customWidth="1"/>
    <col min="11017" max="11021" width="11.42578125" style="43"/>
    <col min="11022" max="11022" width="29.140625" style="43" customWidth="1"/>
    <col min="11023" max="11023" width="13.85546875" style="43" bestFit="1" customWidth="1"/>
    <col min="11024" max="11024" width="15.140625" style="43" bestFit="1" customWidth="1"/>
    <col min="11025" max="11025" width="6.28515625" style="43" bestFit="1" customWidth="1"/>
    <col min="11026" max="11267" width="11.42578125" style="43"/>
    <col min="11268" max="11268" width="24.5703125" style="43" customWidth="1"/>
    <col min="11269" max="11269" width="10.85546875" style="43" customWidth="1"/>
    <col min="11270" max="11270" width="14.42578125" style="43" customWidth="1"/>
    <col min="11271" max="11271" width="9.5703125" style="43" customWidth="1"/>
    <col min="11272" max="11272" width="21.28515625" style="43" customWidth="1"/>
    <col min="11273" max="11277" width="11.42578125" style="43"/>
    <col min="11278" max="11278" width="29.140625" style="43" customWidth="1"/>
    <col min="11279" max="11279" width="13.85546875" style="43" bestFit="1" customWidth="1"/>
    <col min="11280" max="11280" width="15.140625" style="43" bestFit="1" customWidth="1"/>
    <col min="11281" max="11281" width="6.28515625" style="43" bestFit="1" customWidth="1"/>
    <col min="11282" max="11523" width="11.42578125" style="43"/>
    <col min="11524" max="11524" width="24.5703125" style="43" customWidth="1"/>
    <col min="11525" max="11525" width="10.85546875" style="43" customWidth="1"/>
    <col min="11526" max="11526" width="14.42578125" style="43" customWidth="1"/>
    <col min="11527" max="11527" width="9.5703125" style="43" customWidth="1"/>
    <col min="11528" max="11528" width="21.28515625" style="43" customWidth="1"/>
    <col min="11529" max="11533" width="11.42578125" style="43"/>
    <col min="11534" max="11534" width="29.140625" style="43" customWidth="1"/>
    <col min="11535" max="11535" width="13.85546875" style="43" bestFit="1" customWidth="1"/>
    <col min="11536" max="11536" width="15.140625" style="43" bestFit="1" customWidth="1"/>
    <col min="11537" max="11537" width="6.28515625" style="43" bestFit="1" customWidth="1"/>
    <col min="11538" max="11779" width="11.42578125" style="43"/>
    <col min="11780" max="11780" width="24.5703125" style="43" customWidth="1"/>
    <col min="11781" max="11781" width="10.85546875" style="43" customWidth="1"/>
    <col min="11782" max="11782" width="14.42578125" style="43" customWidth="1"/>
    <col min="11783" max="11783" width="9.5703125" style="43" customWidth="1"/>
    <col min="11784" max="11784" width="21.28515625" style="43" customWidth="1"/>
    <col min="11785" max="11789" width="11.42578125" style="43"/>
    <col min="11790" max="11790" width="29.140625" style="43" customWidth="1"/>
    <col min="11791" max="11791" width="13.85546875" style="43" bestFit="1" customWidth="1"/>
    <col min="11792" max="11792" width="15.140625" style="43" bestFit="1" customWidth="1"/>
    <col min="11793" max="11793" width="6.28515625" style="43" bestFit="1" customWidth="1"/>
    <col min="11794" max="12035" width="11.42578125" style="43"/>
    <col min="12036" max="12036" width="24.5703125" style="43" customWidth="1"/>
    <col min="12037" max="12037" width="10.85546875" style="43" customWidth="1"/>
    <col min="12038" max="12038" width="14.42578125" style="43" customWidth="1"/>
    <col min="12039" max="12039" width="9.5703125" style="43" customWidth="1"/>
    <col min="12040" max="12040" width="21.28515625" style="43" customWidth="1"/>
    <col min="12041" max="12045" width="11.42578125" style="43"/>
    <col min="12046" max="12046" width="29.140625" style="43" customWidth="1"/>
    <col min="12047" max="12047" width="13.85546875" style="43" bestFit="1" customWidth="1"/>
    <col min="12048" max="12048" width="15.140625" style="43" bestFit="1" customWidth="1"/>
    <col min="12049" max="12049" width="6.28515625" style="43" bestFit="1" customWidth="1"/>
    <col min="12050" max="12291" width="11.42578125" style="43"/>
    <col min="12292" max="12292" width="24.5703125" style="43" customWidth="1"/>
    <col min="12293" max="12293" width="10.85546875" style="43" customWidth="1"/>
    <col min="12294" max="12294" width="14.42578125" style="43" customWidth="1"/>
    <col min="12295" max="12295" width="9.5703125" style="43" customWidth="1"/>
    <col min="12296" max="12296" width="21.28515625" style="43" customWidth="1"/>
    <col min="12297" max="12301" width="11.42578125" style="43"/>
    <col min="12302" max="12302" width="29.140625" style="43" customWidth="1"/>
    <col min="12303" max="12303" width="13.85546875" style="43" bestFit="1" customWidth="1"/>
    <col min="12304" max="12304" width="15.140625" style="43" bestFit="1" customWidth="1"/>
    <col min="12305" max="12305" width="6.28515625" style="43" bestFit="1" customWidth="1"/>
    <col min="12306" max="12547" width="11.42578125" style="43"/>
    <col min="12548" max="12548" width="24.5703125" style="43" customWidth="1"/>
    <col min="12549" max="12549" width="10.85546875" style="43" customWidth="1"/>
    <col min="12550" max="12550" width="14.42578125" style="43" customWidth="1"/>
    <col min="12551" max="12551" width="9.5703125" style="43" customWidth="1"/>
    <col min="12552" max="12552" width="21.28515625" style="43" customWidth="1"/>
    <col min="12553" max="12557" width="11.42578125" style="43"/>
    <col min="12558" max="12558" width="29.140625" style="43" customWidth="1"/>
    <col min="12559" max="12559" width="13.85546875" style="43" bestFit="1" customWidth="1"/>
    <col min="12560" max="12560" width="15.140625" style="43" bestFit="1" customWidth="1"/>
    <col min="12561" max="12561" width="6.28515625" style="43" bestFit="1" customWidth="1"/>
    <col min="12562" max="12803" width="11.42578125" style="43"/>
    <col min="12804" max="12804" width="24.5703125" style="43" customWidth="1"/>
    <col min="12805" max="12805" width="10.85546875" style="43" customWidth="1"/>
    <col min="12806" max="12806" width="14.42578125" style="43" customWidth="1"/>
    <col min="12807" max="12807" width="9.5703125" style="43" customWidth="1"/>
    <col min="12808" max="12808" width="21.28515625" style="43" customWidth="1"/>
    <col min="12809" max="12813" width="11.42578125" style="43"/>
    <col min="12814" max="12814" width="29.140625" style="43" customWidth="1"/>
    <col min="12815" max="12815" width="13.85546875" style="43" bestFit="1" customWidth="1"/>
    <col min="12816" max="12816" width="15.140625" style="43" bestFit="1" customWidth="1"/>
    <col min="12817" max="12817" width="6.28515625" style="43" bestFit="1" customWidth="1"/>
    <col min="12818" max="13059" width="11.42578125" style="43"/>
    <col min="13060" max="13060" width="24.5703125" style="43" customWidth="1"/>
    <col min="13061" max="13061" width="10.85546875" style="43" customWidth="1"/>
    <col min="13062" max="13062" width="14.42578125" style="43" customWidth="1"/>
    <col min="13063" max="13063" width="9.5703125" style="43" customWidth="1"/>
    <col min="13064" max="13064" width="21.28515625" style="43" customWidth="1"/>
    <col min="13065" max="13069" width="11.42578125" style="43"/>
    <col min="13070" max="13070" width="29.140625" style="43" customWidth="1"/>
    <col min="13071" max="13071" width="13.85546875" style="43" bestFit="1" customWidth="1"/>
    <col min="13072" max="13072" width="15.140625" style="43" bestFit="1" customWidth="1"/>
    <col min="13073" max="13073" width="6.28515625" style="43" bestFit="1" customWidth="1"/>
    <col min="13074" max="13315" width="11.42578125" style="43"/>
    <col min="13316" max="13316" width="24.5703125" style="43" customWidth="1"/>
    <col min="13317" max="13317" width="10.85546875" style="43" customWidth="1"/>
    <col min="13318" max="13318" width="14.42578125" style="43" customWidth="1"/>
    <col min="13319" max="13319" width="9.5703125" style="43" customWidth="1"/>
    <col min="13320" max="13320" width="21.28515625" style="43" customWidth="1"/>
    <col min="13321" max="13325" width="11.42578125" style="43"/>
    <col min="13326" max="13326" width="29.140625" style="43" customWidth="1"/>
    <col min="13327" max="13327" width="13.85546875" style="43" bestFit="1" customWidth="1"/>
    <col min="13328" max="13328" width="15.140625" style="43" bestFit="1" customWidth="1"/>
    <col min="13329" max="13329" width="6.28515625" style="43" bestFit="1" customWidth="1"/>
    <col min="13330" max="13571" width="11.42578125" style="43"/>
    <col min="13572" max="13572" width="24.5703125" style="43" customWidth="1"/>
    <col min="13573" max="13573" width="10.85546875" style="43" customWidth="1"/>
    <col min="13574" max="13574" width="14.42578125" style="43" customWidth="1"/>
    <col min="13575" max="13575" width="9.5703125" style="43" customWidth="1"/>
    <col min="13576" max="13576" width="21.28515625" style="43" customWidth="1"/>
    <col min="13577" max="13581" width="11.42578125" style="43"/>
    <col min="13582" max="13582" width="29.140625" style="43" customWidth="1"/>
    <col min="13583" max="13583" width="13.85546875" style="43" bestFit="1" customWidth="1"/>
    <col min="13584" max="13584" width="15.140625" style="43" bestFit="1" customWidth="1"/>
    <col min="13585" max="13585" width="6.28515625" style="43" bestFit="1" customWidth="1"/>
    <col min="13586" max="13827" width="11.42578125" style="43"/>
    <col min="13828" max="13828" width="24.5703125" style="43" customWidth="1"/>
    <col min="13829" max="13829" width="10.85546875" style="43" customWidth="1"/>
    <col min="13830" max="13830" width="14.42578125" style="43" customWidth="1"/>
    <col min="13831" max="13831" width="9.5703125" style="43" customWidth="1"/>
    <col min="13832" max="13832" width="21.28515625" style="43" customWidth="1"/>
    <col min="13833" max="13837" width="11.42578125" style="43"/>
    <col min="13838" max="13838" width="29.140625" style="43" customWidth="1"/>
    <col min="13839" max="13839" width="13.85546875" style="43" bestFit="1" customWidth="1"/>
    <col min="13840" max="13840" width="15.140625" style="43" bestFit="1" customWidth="1"/>
    <col min="13841" max="13841" width="6.28515625" style="43" bestFit="1" customWidth="1"/>
    <col min="13842" max="14083" width="11.42578125" style="43"/>
    <col min="14084" max="14084" width="24.5703125" style="43" customWidth="1"/>
    <col min="14085" max="14085" width="10.85546875" style="43" customWidth="1"/>
    <col min="14086" max="14086" width="14.42578125" style="43" customWidth="1"/>
    <col min="14087" max="14087" width="9.5703125" style="43" customWidth="1"/>
    <col min="14088" max="14088" width="21.28515625" style="43" customWidth="1"/>
    <col min="14089" max="14093" width="11.42578125" style="43"/>
    <col min="14094" max="14094" width="29.140625" style="43" customWidth="1"/>
    <col min="14095" max="14095" width="13.85546875" style="43" bestFit="1" customWidth="1"/>
    <col min="14096" max="14096" width="15.140625" style="43" bestFit="1" customWidth="1"/>
    <col min="14097" max="14097" width="6.28515625" style="43" bestFit="1" customWidth="1"/>
    <col min="14098" max="14339" width="11.42578125" style="43"/>
    <col min="14340" max="14340" width="24.5703125" style="43" customWidth="1"/>
    <col min="14341" max="14341" width="10.85546875" style="43" customWidth="1"/>
    <col min="14342" max="14342" width="14.42578125" style="43" customWidth="1"/>
    <col min="14343" max="14343" width="9.5703125" style="43" customWidth="1"/>
    <col min="14344" max="14344" width="21.28515625" style="43" customWidth="1"/>
    <col min="14345" max="14349" width="11.42578125" style="43"/>
    <col min="14350" max="14350" width="29.140625" style="43" customWidth="1"/>
    <col min="14351" max="14351" width="13.85546875" style="43" bestFit="1" customWidth="1"/>
    <col min="14352" max="14352" width="15.140625" style="43" bestFit="1" customWidth="1"/>
    <col min="14353" max="14353" width="6.28515625" style="43" bestFit="1" customWidth="1"/>
    <col min="14354" max="14595" width="11.42578125" style="43"/>
    <col min="14596" max="14596" width="24.5703125" style="43" customWidth="1"/>
    <col min="14597" max="14597" width="10.85546875" style="43" customWidth="1"/>
    <col min="14598" max="14598" width="14.42578125" style="43" customWidth="1"/>
    <col min="14599" max="14599" width="9.5703125" style="43" customWidth="1"/>
    <col min="14600" max="14600" width="21.28515625" style="43" customWidth="1"/>
    <col min="14601" max="14605" width="11.42578125" style="43"/>
    <col min="14606" max="14606" width="29.140625" style="43" customWidth="1"/>
    <col min="14607" max="14607" width="13.85546875" style="43" bestFit="1" customWidth="1"/>
    <col min="14608" max="14608" width="15.140625" style="43" bestFit="1" customWidth="1"/>
    <col min="14609" max="14609" width="6.28515625" style="43" bestFit="1" customWidth="1"/>
    <col min="14610" max="14851" width="11.42578125" style="43"/>
    <col min="14852" max="14852" width="24.5703125" style="43" customWidth="1"/>
    <col min="14853" max="14853" width="10.85546875" style="43" customWidth="1"/>
    <col min="14854" max="14854" width="14.42578125" style="43" customWidth="1"/>
    <col min="14855" max="14855" width="9.5703125" style="43" customWidth="1"/>
    <col min="14856" max="14856" width="21.28515625" style="43" customWidth="1"/>
    <col min="14857" max="14861" width="11.42578125" style="43"/>
    <col min="14862" max="14862" width="29.140625" style="43" customWidth="1"/>
    <col min="14863" max="14863" width="13.85546875" style="43" bestFit="1" customWidth="1"/>
    <col min="14864" max="14864" width="15.140625" style="43" bestFit="1" customWidth="1"/>
    <col min="14865" max="14865" width="6.28515625" style="43" bestFit="1" customWidth="1"/>
    <col min="14866" max="15107" width="11.42578125" style="43"/>
    <col min="15108" max="15108" width="24.5703125" style="43" customWidth="1"/>
    <col min="15109" max="15109" width="10.85546875" style="43" customWidth="1"/>
    <col min="15110" max="15110" width="14.42578125" style="43" customWidth="1"/>
    <col min="15111" max="15111" width="9.5703125" style="43" customWidth="1"/>
    <col min="15112" max="15112" width="21.28515625" style="43" customWidth="1"/>
    <col min="15113" max="15117" width="11.42578125" style="43"/>
    <col min="15118" max="15118" width="29.140625" style="43" customWidth="1"/>
    <col min="15119" max="15119" width="13.85546875" style="43" bestFit="1" customWidth="1"/>
    <col min="15120" max="15120" width="15.140625" style="43" bestFit="1" customWidth="1"/>
    <col min="15121" max="15121" width="6.28515625" style="43" bestFit="1" customWidth="1"/>
    <col min="15122" max="15363" width="11.42578125" style="43"/>
    <col min="15364" max="15364" width="24.5703125" style="43" customWidth="1"/>
    <col min="15365" max="15365" width="10.85546875" style="43" customWidth="1"/>
    <col min="15366" max="15366" width="14.42578125" style="43" customWidth="1"/>
    <col min="15367" max="15367" width="9.5703125" style="43" customWidth="1"/>
    <col min="15368" max="15368" width="21.28515625" style="43" customWidth="1"/>
    <col min="15369" max="15373" width="11.42578125" style="43"/>
    <col min="15374" max="15374" width="29.140625" style="43" customWidth="1"/>
    <col min="15375" max="15375" width="13.85546875" style="43" bestFit="1" customWidth="1"/>
    <col min="15376" max="15376" width="15.140625" style="43" bestFit="1" customWidth="1"/>
    <col min="15377" max="15377" width="6.28515625" style="43" bestFit="1" customWidth="1"/>
    <col min="15378" max="15619" width="11.42578125" style="43"/>
    <col min="15620" max="15620" width="24.5703125" style="43" customWidth="1"/>
    <col min="15621" max="15621" width="10.85546875" style="43" customWidth="1"/>
    <col min="15622" max="15622" width="14.42578125" style="43" customWidth="1"/>
    <col min="15623" max="15623" width="9.5703125" style="43" customWidth="1"/>
    <col min="15624" max="15624" width="21.28515625" style="43" customWidth="1"/>
    <col min="15625" max="15629" width="11.42578125" style="43"/>
    <col min="15630" max="15630" width="29.140625" style="43" customWidth="1"/>
    <col min="15631" max="15631" width="13.85546875" style="43" bestFit="1" customWidth="1"/>
    <col min="15632" max="15632" width="15.140625" style="43" bestFit="1" customWidth="1"/>
    <col min="15633" max="15633" width="6.28515625" style="43" bestFit="1" customWidth="1"/>
    <col min="15634" max="15875" width="11.42578125" style="43"/>
    <col min="15876" max="15876" width="24.5703125" style="43" customWidth="1"/>
    <col min="15877" max="15877" width="10.85546875" style="43" customWidth="1"/>
    <col min="15878" max="15878" width="14.42578125" style="43" customWidth="1"/>
    <col min="15879" max="15879" width="9.5703125" style="43" customWidth="1"/>
    <col min="15880" max="15880" width="21.28515625" style="43" customWidth="1"/>
    <col min="15881" max="15885" width="11.42578125" style="43"/>
    <col min="15886" max="15886" width="29.140625" style="43" customWidth="1"/>
    <col min="15887" max="15887" width="13.85546875" style="43" bestFit="1" customWidth="1"/>
    <col min="15888" max="15888" width="15.140625" style="43" bestFit="1" customWidth="1"/>
    <col min="15889" max="15889" width="6.28515625" style="43" bestFit="1" customWidth="1"/>
    <col min="15890" max="16131" width="11.42578125" style="43"/>
    <col min="16132" max="16132" width="24.5703125" style="43" customWidth="1"/>
    <col min="16133" max="16133" width="10.85546875" style="43" customWidth="1"/>
    <col min="16134" max="16134" width="14.42578125" style="43" customWidth="1"/>
    <col min="16135" max="16135" width="9.5703125" style="43" customWidth="1"/>
    <col min="16136" max="16136" width="21.28515625" style="43" customWidth="1"/>
    <col min="16137" max="16141" width="11.42578125" style="43"/>
    <col min="16142" max="16142" width="29.140625" style="43" customWidth="1"/>
    <col min="16143" max="16143" width="13.85546875" style="43" bestFit="1" customWidth="1"/>
    <col min="16144" max="16144" width="15.140625" style="43" bestFit="1" customWidth="1"/>
    <col min="16145" max="16145" width="6.28515625" style="43" bestFit="1" customWidth="1"/>
    <col min="16146" max="16384" width="11.42578125" style="43"/>
  </cols>
  <sheetData>
    <row r="1" spans="1:17" x14ac:dyDescent="0.25">
      <c r="N1" s="43"/>
      <c r="O1" s="43"/>
      <c r="P1" s="43"/>
      <c r="Q1" s="43"/>
    </row>
    <row r="2" spans="1:17" ht="27" x14ac:dyDescent="0.5">
      <c r="A2" s="426" t="s">
        <v>216</v>
      </c>
      <c r="B2" s="426"/>
      <c r="C2" s="426"/>
      <c r="D2" s="426"/>
      <c r="E2" s="426"/>
      <c r="F2" s="426"/>
      <c r="G2" s="426"/>
      <c r="H2" s="426"/>
      <c r="I2" s="426"/>
      <c r="J2" s="426"/>
      <c r="K2" s="426"/>
      <c r="L2" s="426"/>
      <c r="M2" s="426"/>
      <c r="N2" s="43"/>
      <c r="O2" s="43"/>
      <c r="P2" s="43"/>
      <c r="Q2" s="43"/>
    </row>
    <row r="3" spans="1:17" x14ac:dyDescent="0.25">
      <c r="M3" s="43"/>
      <c r="N3" s="43"/>
      <c r="O3" s="43"/>
      <c r="P3" s="43"/>
      <c r="Q3" s="43"/>
    </row>
    <row r="4" spans="1:17" ht="45.75" customHeight="1" x14ac:dyDescent="0.25">
      <c r="B4" s="153" t="s">
        <v>1</v>
      </c>
      <c r="C4" s="152"/>
      <c r="D4" s="427" t="s">
        <v>869</v>
      </c>
      <c r="E4" s="427"/>
      <c r="F4" s="427"/>
      <c r="G4" s="427"/>
      <c r="H4" s="427"/>
      <c r="I4" s="427"/>
      <c r="J4" s="427"/>
      <c r="K4" s="427"/>
      <c r="L4" s="427"/>
      <c r="M4" s="43"/>
      <c r="N4" s="43"/>
      <c r="O4" s="43"/>
      <c r="P4" s="43"/>
      <c r="Q4" s="43"/>
    </row>
    <row r="5" spans="1:17" x14ac:dyDescent="0.25">
      <c r="M5" s="43"/>
      <c r="N5" s="43"/>
      <c r="O5" s="43"/>
      <c r="P5" s="43"/>
      <c r="Q5" s="43"/>
    </row>
    <row r="6" spans="1:17" ht="79.5" customHeight="1" x14ac:dyDescent="0.3">
      <c r="B6" s="428" t="s">
        <v>870</v>
      </c>
      <c r="C6" s="429"/>
      <c r="D6" s="429"/>
      <c r="E6" s="429"/>
      <c r="F6" s="429"/>
      <c r="G6" s="429"/>
      <c r="H6" s="429"/>
      <c r="I6" s="429"/>
      <c r="J6" s="429"/>
      <c r="K6" s="429"/>
      <c r="L6" s="429"/>
      <c r="M6" s="43"/>
      <c r="N6" s="43"/>
      <c r="O6" s="43"/>
      <c r="P6" s="43"/>
      <c r="Q6" s="43"/>
    </row>
    <row r="7" spans="1:17" x14ac:dyDescent="0.25">
      <c r="M7" s="43"/>
      <c r="N7" s="43"/>
      <c r="O7" s="43"/>
      <c r="P7" s="43"/>
      <c r="Q7" s="43"/>
    </row>
    <row r="9" spans="1:17" ht="36" customHeight="1" x14ac:dyDescent="0.25">
      <c r="B9" s="425" t="s">
        <v>866</v>
      </c>
      <c r="C9" s="425"/>
      <c r="D9" s="425"/>
      <c r="E9" s="425"/>
      <c r="F9" s="425"/>
      <c r="G9" s="425"/>
      <c r="H9" s="425"/>
      <c r="I9" s="425"/>
      <c r="N9" s="109" t="e">
        <v>#VALUE!</v>
      </c>
    </row>
    <row r="10" spans="1:17" ht="3" customHeight="1" x14ac:dyDescent="0.25"/>
    <row r="11" spans="1:17" ht="41.25" customHeight="1" x14ac:dyDescent="0.25">
      <c r="B11" s="424" t="s">
        <v>218</v>
      </c>
      <c r="C11" s="39"/>
      <c r="D11" s="149">
        <v>1</v>
      </c>
      <c r="E11" s="149">
        <v>2</v>
      </c>
      <c r="F11" s="149">
        <v>3</v>
      </c>
      <c r="G11" s="149">
        <v>4</v>
      </c>
      <c r="H11" s="149">
        <v>5</v>
      </c>
      <c r="I11" s="39"/>
      <c r="L11" s="109" t="s">
        <v>871</v>
      </c>
      <c r="M11" s="110" t="s">
        <v>7</v>
      </c>
      <c r="N11" s="110" t="s">
        <v>863</v>
      </c>
      <c r="O11" s="110" t="s">
        <v>864</v>
      </c>
      <c r="P11" s="110" t="s">
        <v>865</v>
      </c>
      <c r="Q11" s="110" t="s">
        <v>845</v>
      </c>
    </row>
    <row r="12" spans="1:17" ht="86.25" customHeight="1" x14ac:dyDescent="0.25">
      <c r="B12" s="424"/>
      <c r="C12" s="150">
        <v>5</v>
      </c>
      <c r="D12" s="89">
        <v>5</v>
      </c>
      <c r="E12" s="142">
        <v>10</v>
      </c>
      <c r="F12" s="144">
        <v>15</v>
      </c>
      <c r="G12" s="144">
        <v>20</v>
      </c>
      <c r="H12" s="144">
        <f>+$H$11*$C12</f>
        <v>25</v>
      </c>
      <c r="I12" s="39"/>
      <c r="M12" s="111">
        <v>1</v>
      </c>
      <c r="N12" s="112">
        <v>0</v>
      </c>
      <c r="O12" s="113">
        <v>0</v>
      </c>
      <c r="P12" s="113">
        <v>0</v>
      </c>
      <c r="Q12" s="113">
        <f>+O12*P12</f>
        <v>0</v>
      </c>
    </row>
    <row r="13" spans="1:17" ht="86.25" customHeight="1" x14ac:dyDescent="0.25">
      <c r="B13" s="424"/>
      <c r="C13" s="151">
        <v>4</v>
      </c>
      <c r="D13" s="102">
        <v>4</v>
      </c>
      <c r="E13" s="102">
        <v>8</v>
      </c>
      <c r="F13" s="143">
        <v>12</v>
      </c>
      <c r="G13" s="144">
        <v>16</v>
      </c>
      <c r="H13" s="144">
        <v>20</v>
      </c>
      <c r="I13" s="39"/>
      <c r="M13" s="111">
        <v>2</v>
      </c>
      <c r="N13" s="112">
        <v>0</v>
      </c>
      <c r="O13" s="113">
        <v>0</v>
      </c>
      <c r="P13" s="113">
        <v>0</v>
      </c>
      <c r="Q13" s="113">
        <f t="shared" ref="Q13:Q19" si="0">+O13*P13</f>
        <v>0</v>
      </c>
    </row>
    <row r="14" spans="1:17" ht="86.25" customHeight="1" x14ac:dyDescent="0.25">
      <c r="B14" s="424"/>
      <c r="C14" s="149">
        <v>3</v>
      </c>
      <c r="D14" s="90">
        <v>3</v>
      </c>
      <c r="E14" s="89">
        <v>6</v>
      </c>
      <c r="F14" s="89">
        <v>9</v>
      </c>
      <c r="G14" s="142">
        <v>12</v>
      </c>
      <c r="H14" s="145">
        <v>15</v>
      </c>
      <c r="I14" s="39"/>
      <c r="M14" s="111">
        <v>3</v>
      </c>
      <c r="N14" s="112">
        <v>0</v>
      </c>
      <c r="O14" s="113">
        <v>0</v>
      </c>
      <c r="P14" s="113">
        <v>0</v>
      </c>
      <c r="Q14" s="113">
        <f t="shared" si="0"/>
        <v>0</v>
      </c>
    </row>
    <row r="15" spans="1:17" ht="86.25" customHeight="1" x14ac:dyDescent="0.25">
      <c r="B15" s="424"/>
      <c r="C15" s="149">
        <v>2</v>
      </c>
      <c r="D15" s="90">
        <v>2</v>
      </c>
      <c r="E15" s="89">
        <v>4</v>
      </c>
      <c r="F15" s="89">
        <v>6</v>
      </c>
      <c r="G15" s="89">
        <v>8</v>
      </c>
      <c r="H15" s="142">
        <v>10</v>
      </c>
      <c r="I15" s="39"/>
      <c r="M15" s="111">
        <v>4</v>
      </c>
      <c r="N15" s="112">
        <v>0</v>
      </c>
      <c r="O15" s="113">
        <v>0</v>
      </c>
      <c r="P15" s="113">
        <v>0</v>
      </c>
      <c r="Q15" s="113">
        <f t="shared" si="0"/>
        <v>0</v>
      </c>
    </row>
    <row r="16" spans="1:17" ht="86.25" customHeight="1" x14ac:dyDescent="0.25">
      <c r="B16" s="424"/>
      <c r="C16" s="150">
        <v>1</v>
      </c>
      <c r="D16" s="90">
        <v>1</v>
      </c>
      <c r="E16" s="90">
        <v>2</v>
      </c>
      <c r="F16" s="90">
        <v>3</v>
      </c>
      <c r="G16" s="89">
        <v>4</v>
      </c>
      <c r="H16" s="89">
        <v>5</v>
      </c>
      <c r="I16" s="39"/>
      <c r="M16" s="111">
        <v>5</v>
      </c>
      <c r="N16" s="112">
        <v>0</v>
      </c>
      <c r="O16" s="113">
        <v>0</v>
      </c>
      <c r="P16" s="113">
        <v>0</v>
      </c>
      <c r="Q16" s="113">
        <f t="shared" si="0"/>
        <v>0</v>
      </c>
    </row>
    <row r="17" spans="2:17" ht="24.75" customHeight="1" x14ac:dyDescent="0.25">
      <c r="B17" s="424"/>
      <c r="C17" s="39"/>
      <c r="D17" s="39"/>
      <c r="E17" s="39"/>
      <c r="F17" s="39"/>
      <c r="G17" s="39"/>
      <c r="H17" s="39"/>
      <c r="I17" s="39"/>
      <c r="M17" s="111">
        <v>6</v>
      </c>
      <c r="N17" s="112">
        <v>0</v>
      </c>
      <c r="O17" s="113">
        <v>0</v>
      </c>
      <c r="P17" s="113">
        <v>0</v>
      </c>
      <c r="Q17" s="113">
        <f t="shared" si="0"/>
        <v>0</v>
      </c>
    </row>
    <row r="18" spans="2:17" ht="41.25" customHeight="1" x14ac:dyDescent="0.25">
      <c r="B18" s="424"/>
      <c r="C18" s="425" t="s">
        <v>866</v>
      </c>
      <c r="D18" s="425"/>
      <c r="E18" s="425"/>
      <c r="F18" s="425"/>
      <c r="G18" s="425"/>
      <c r="H18" s="425"/>
      <c r="I18" s="425"/>
      <c r="M18" s="111">
        <v>7</v>
      </c>
      <c r="N18" s="112">
        <v>0</v>
      </c>
      <c r="O18" s="113">
        <v>0</v>
      </c>
      <c r="P18" s="113">
        <v>0</v>
      </c>
      <c r="Q18" s="113">
        <f t="shared" si="0"/>
        <v>0</v>
      </c>
    </row>
    <row r="19" spans="2:17" ht="72" customHeight="1" x14ac:dyDescent="0.25">
      <c r="B19" s="39"/>
      <c r="C19" s="39"/>
      <c r="D19" s="39"/>
      <c r="E19" s="39"/>
      <c r="F19" s="39"/>
      <c r="G19" s="39"/>
      <c r="H19" s="39"/>
      <c r="I19" s="39"/>
      <c r="M19" s="111">
        <v>8</v>
      </c>
      <c r="N19" s="112">
        <v>0</v>
      </c>
      <c r="O19" s="113">
        <v>0</v>
      </c>
      <c r="P19" s="113">
        <v>0</v>
      </c>
      <c r="Q19" s="113">
        <f t="shared" si="0"/>
        <v>0</v>
      </c>
    </row>
    <row r="20" spans="2:17" ht="72" customHeight="1" x14ac:dyDescent="0.25"/>
    <row r="21" spans="2:17" ht="72" customHeight="1" x14ac:dyDescent="0.25"/>
  </sheetData>
  <mergeCells count="6">
    <mergeCell ref="A2:M2"/>
    <mergeCell ref="D4:L4"/>
    <mergeCell ref="B6:L6"/>
    <mergeCell ref="B9:I9"/>
    <mergeCell ref="B11:B18"/>
    <mergeCell ref="C18:I18"/>
  </mergeCells>
  <conditionalFormatting sqref="D12">
    <cfRule type="expression" dxfId="132" priority="1">
      <formula>"Si($D$4=0"</formula>
    </cfRule>
  </conditionalFormatting>
  <pageMargins left="0.7" right="0.7" top="0.75" bottom="0.75" header="0.3" footer="0.3"/>
  <pageSetup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dimension ref="A2:AA62"/>
  <sheetViews>
    <sheetView zoomScale="60" zoomScaleNormal="60" workbookViewId="0">
      <selection activeCell="D13" sqref="D13"/>
    </sheetView>
  </sheetViews>
  <sheetFormatPr baseColWidth="10" defaultColWidth="11.42578125" defaultRowHeight="15" x14ac:dyDescent="0.25"/>
  <cols>
    <col min="1" max="1" width="5.28515625" style="125" customWidth="1"/>
    <col min="2" max="2" width="2.140625" style="125" customWidth="1"/>
    <col min="3" max="3" width="33.85546875" style="125" customWidth="1"/>
    <col min="4" max="4" width="42.28515625" style="125" customWidth="1"/>
    <col min="5" max="5" width="16.140625" style="125" customWidth="1"/>
    <col min="6" max="8" width="20" style="125" customWidth="1"/>
    <col min="9" max="9" width="4.85546875" style="125" bestFit="1" customWidth="1"/>
    <col min="10" max="10" width="45.85546875" style="125" customWidth="1"/>
    <col min="11" max="11" width="23.7109375" style="125" bestFit="1" customWidth="1"/>
    <col min="12" max="12" width="15.85546875" style="224" hidden="1" customWidth="1"/>
    <col min="13" max="13" width="23" style="125" customWidth="1"/>
    <col min="14" max="14" width="23.7109375" style="125" hidden="1" customWidth="1"/>
    <col min="15" max="15" width="23.7109375" style="125" bestFit="1" customWidth="1"/>
    <col min="16" max="16" width="15.85546875" style="224" hidden="1" customWidth="1"/>
    <col min="17" max="17" width="25.85546875" style="125" customWidth="1"/>
    <col min="18" max="18" width="15.85546875" style="224" hidden="1" customWidth="1"/>
    <col min="19" max="19" width="23.7109375" style="125" bestFit="1" customWidth="1"/>
    <col min="20" max="20" width="28.7109375" style="224" hidden="1" customWidth="1"/>
    <col min="21" max="21" width="25.85546875" style="125" customWidth="1"/>
    <col min="22" max="22" width="37.28515625" style="125" customWidth="1"/>
    <col min="23" max="23" width="22.42578125" style="125" customWidth="1"/>
    <col min="24" max="26" width="11.42578125" style="125" hidden="1" customWidth="1"/>
    <col min="27" max="29" width="11.42578125" style="125" customWidth="1"/>
    <col min="30" max="16384" width="11.42578125" style="125"/>
  </cols>
  <sheetData>
    <row r="2" spans="1:27" ht="27" x14ac:dyDescent="0.5">
      <c r="A2" s="466" t="s">
        <v>872</v>
      </c>
      <c r="B2" s="466"/>
      <c r="C2" s="466"/>
      <c r="D2" s="466"/>
      <c r="E2" s="466"/>
      <c r="F2" s="466"/>
      <c r="G2" s="466"/>
      <c r="H2" s="466"/>
      <c r="I2" s="466"/>
      <c r="J2" s="466"/>
      <c r="K2" s="466"/>
      <c r="L2" s="466"/>
      <c r="M2" s="466"/>
      <c r="N2" s="466"/>
      <c r="O2" s="466"/>
      <c r="P2" s="466"/>
      <c r="Q2" s="466"/>
      <c r="R2" s="466"/>
      <c r="S2" s="466"/>
      <c r="T2" s="466"/>
      <c r="U2" s="466"/>
      <c r="V2" s="466"/>
      <c r="W2" s="466"/>
    </row>
    <row r="4" spans="1:27" ht="45.75" hidden="1" customHeight="1" x14ac:dyDescent="0.25">
      <c r="A4" s="470" t="s">
        <v>1</v>
      </c>
      <c r="B4" s="470"/>
      <c r="C4" s="470"/>
      <c r="D4" s="467" t="s">
        <v>873</v>
      </c>
      <c r="E4" s="467"/>
      <c r="F4" s="467"/>
      <c r="G4" s="467"/>
      <c r="H4" s="467"/>
      <c r="I4" s="467"/>
      <c r="J4" s="467"/>
      <c r="K4" s="467"/>
      <c r="L4" s="467"/>
      <c r="M4" s="467"/>
      <c r="N4" s="467"/>
      <c r="O4" s="467"/>
      <c r="P4" s="467"/>
      <c r="Q4" s="467"/>
      <c r="R4" s="467"/>
      <c r="S4" s="467"/>
      <c r="T4" s="467"/>
      <c r="U4" s="467"/>
      <c r="V4" s="467"/>
      <c r="W4" s="467"/>
    </row>
    <row r="5" spans="1:27" ht="15" hidden="1" customHeight="1" x14ac:dyDescent="0.25"/>
    <row r="6" spans="1:27" ht="117" hidden="1" customHeight="1" x14ac:dyDescent="0.25">
      <c r="A6" s="468" t="s">
        <v>874</v>
      </c>
      <c r="B6" s="468"/>
      <c r="C6" s="468"/>
      <c r="D6" s="468"/>
      <c r="E6" s="468"/>
      <c r="F6" s="468"/>
      <c r="G6" s="468"/>
      <c r="H6" s="468"/>
      <c r="I6" s="468"/>
      <c r="J6" s="468"/>
      <c r="K6" s="468"/>
      <c r="L6" s="468"/>
      <c r="M6" s="468"/>
      <c r="N6" s="468"/>
      <c r="O6" s="468"/>
      <c r="P6" s="468"/>
      <c r="Q6" s="468"/>
      <c r="R6" s="468"/>
      <c r="S6" s="468"/>
      <c r="T6" s="468"/>
      <c r="U6" s="468"/>
      <c r="V6" s="468"/>
      <c r="W6" s="468"/>
    </row>
    <row r="8" spans="1:27" ht="11.25" customHeight="1" thickBot="1" x14ac:dyDescent="0.3">
      <c r="K8" s="243"/>
      <c r="L8" s="255"/>
      <c r="N8" s="243"/>
      <c r="O8" s="243"/>
      <c r="P8" s="255"/>
      <c r="Q8" s="243"/>
      <c r="R8" s="255"/>
      <c r="S8" s="243"/>
      <c r="T8" s="255"/>
      <c r="U8" s="214"/>
      <c r="V8" s="214"/>
    </row>
    <row r="9" spans="1:27" ht="62.25" customHeight="1" thickTop="1" thickBot="1" x14ac:dyDescent="0.3">
      <c r="A9" s="209" t="s">
        <v>5</v>
      </c>
      <c r="B9" s="210"/>
      <c r="C9" s="182" t="s">
        <v>16</v>
      </c>
      <c r="D9" s="182" t="s">
        <v>875</v>
      </c>
      <c r="E9" s="182" t="s">
        <v>214</v>
      </c>
      <c r="F9" s="182" t="s">
        <v>876</v>
      </c>
      <c r="G9" s="182" t="s">
        <v>877</v>
      </c>
      <c r="H9" s="182"/>
      <c r="I9" s="469" t="s">
        <v>878</v>
      </c>
      <c r="J9" s="469"/>
      <c r="K9" s="215" t="s">
        <v>879</v>
      </c>
      <c r="L9" s="256" t="s">
        <v>880</v>
      </c>
      <c r="M9" s="215" t="s">
        <v>881</v>
      </c>
      <c r="N9" s="215" t="s">
        <v>880</v>
      </c>
      <c r="O9" s="215" t="s">
        <v>882</v>
      </c>
      <c r="P9" s="256" t="s">
        <v>880</v>
      </c>
      <c r="Q9" s="215" t="s">
        <v>883</v>
      </c>
      <c r="R9" s="256" t="s">
        <v>880</v>
      </c>
      <c r="S9" s="215" t="s">
        <v>321</v>
      </c>
      <c r="T9" s="256" t="s">
        <v>880</v>
      </c>
      <c r="U9" s="215" t="s">
        <v>884</v>
      </c>
      <c r="V9" s="182" t="s">
        <v>885</v>
      </c>
      <c r="W9" s="182" t="s">
        <v>886</v>
      </c>
    </row>
    <row r="10" spans="1:27" ht="67.5" customHeight="1" thickTop="1" thickBot="1" x14ac:dyDescent="0.3">
      <c r="A10" s="437">
        <v>1</v>
      </c>
      <c r="B10" s="438"/>
      <c r="C10" s="442">
        <f>'Etapa 1 Identificación'!$B$17</f>
        <v>0</v>
      </c>
      <c r="D10" s="442">
        <f>'Etapa 1 Identificación'!$B$19</f>
        <v>0</v>
      </c>
      <c r="E10" s="446" t="e">
        <f>+'Etapa 1 Identificación'!B30</f>
        <v>#VALUE!</v>
      </c>
      <c r="F10" s="449"/>
      <c r="G10" s="342"/>
      <c r="H10" s="430" t="s">
        <v>246</v>
      </c>
      <c r="I10" s="181" t="s">
        <v>887</v>
      </c>
      <c r="J10" s="340"/>
      <c r="K10" s="249"/>
      <c r="L10" s="257" t="str">
        <f>IF(K10="NO",'Base calculos'!$AQ$3,IF(K10="SI",'Base calculos'!$AQ$2,""))</f>
        <v/>
      </c>
      <c r="M10" s="249"/>
      <c r="N10" s="257" t="str">
        <f>IF(M10="NO",'Base calculos'!$AE$3,IF(M10="SI",'Base calculos'!$AE$2,""))</f>
        <v/>
      </c>
      <c r="O10" s="249"/>
      <c r="P10" s="257" t="str">
        <f>IF(O10="NO",'Base calculos'!$AH$3,IF(O10="SI",'Base calculos'!$AH$2,""))</f>
        <v/>
      </c>
      <c r="Q10" s="249"/>
      <c r="R10" s="257" t="str">
        <f>IF(Q10="NO",'Base calculos'!$AK$3,IF(Q10="SI",'Base calculos'!$AK$2,""))</f>
        <v/>
      </c>
      <c r="S10" s="249"/>
      <c r="T10" s="257" t="str">
        <f>IF(S10="NO",'Base calculos'!$AN$3,IF(S10="SI",'Base calculos'!$AN$2,""))</f>
        <v/>
      </c>
      <c r="U10" s="253" t="e">
        <f>L10+N10+P10+R10+T10</f>
        <v>#VALUE!</v>
      </c>
      <c r="V10" s="432" t="e">
        <f>IF(K11&lt;" ",U10,(AVERAGE(U10,U11)))</f>
        <v>#VALUE!</v>
      </c>
      <c r="W10" s="471" t="e">
        <f>+E10</f>
        <v>#VALUE!</v>
      </c>
      <c r="X10" s="224" t="e">
        <f>+U10+U13</f>
        <v>#VALUE!</v>
      </c>
      <c r="Y10" s="125" t="e">
        <f>+X10/2</f>
        <v>#VALUE!</v>
      </c>
    </row>
    <row r="11" spans="1:27" ht="67.5" customHeight="1" thickTop="1" thickBot="1" x14ac:dyDescent="0.3">
      <c r="A11" s="437"/>
      <c r="B11" s="438"/>
      <c r="C11" s="442"/>
      <c r="D11" s="442"/>
      <c r="E11" s="446"/>
      <c r="F11" s="449"/>
      <c r="G11" s="342"/>
      <c r="H11" s="431"/>
      <c r="I11" s="181" t="s">
        <v>888</v>
      </c>
      <c r="J11" s="341"/>
      <c r="K11" s="249"/>
      <c r="L11" s="257" t="str">
        <f>IF(K11="NO",'Base calculos'!$AQ$3,IF(K11="SI",'Base calculos'!$AQ$2,""))</f>
        <v/>
      </c>
      <c r="M11" s="249"/>
      <c r="N11" s="257" t="str">
        <f>IF(M11="NO",'Base calculos'!$AE$3,IF(M11="SI",'Base calculos'!$AE$2,""))</f>
        <v/>
      </c>
      <c r="O11" s="249"/>
      <c r="P11" s="257" t="str">
        <f>IF(O11="NO",'Base calculos'!$AH$3,IF(O11="SI",'Base calculos'!$AH$2,""))</f>
        <v/>
      </c>
      <c r="Q11" s="249"/>
      <c r="R11" s="257" t="str">
        <f>IF(Q11="NO",'Base calculos'!$AK$3,IF(Q11="SI",'Base calculos'!$AK$2,""))</f>
        <v/>
      </c>
      <c r="S11" s="249"/>
      <c r="T11" s="257" t="str">
        <f>IF(S11="NO",'Base calculos'!$AN$3,IF(S11="SI",'Base calculos'!$AN$2,""))</f>
        <v/>
      </c>
      <c r="U11" s="253" t="e">
        <f>L11+N11+P11+R11+T11</f>
        <v>#VALUE!</v>
      </c>
      <c r="V11" s="433" t="e">
        <f>IF(U11="NO",'Base calculos'!AS4,IF(U11="SI",'Base calculos'!AS3,""))</f>
        <v>#VALUE!</v>
      </c>
      <c r="W11" s="471"/>
      <c r="X11" s="224"/>
    </row>
    <row r="12" spans="1:27" ht="67.5" customHeight="1" thickTop="1" thickBot="1" x14ac:dyDescent="0.3">
      <c r="A12" s="437"/>
      <c r="B12" s="438"/>
      <c r="C12" s="442"/>
      <c r="D12" s="442"/>
      <c r="E12" s="446"/>
      <c r="F12" s="449"/>
      <c r="G12" s="342"/>
      <c r="H12" s="430" t="s">
        <v>261</v>
      </c>
      <c r="I12" s="181" t="s">
        <v>887</v>
      </c>
      <c r="J12" s="306"/>
      <c r="K12" s="249"/>
      <c r="L12" s="257" t="str">
        <f>IF(K12="NO",'Base calculos'!$AQ$3,IF(K12="SI",'Base calculos'!$AQ$2,""))</f>
        <v/>
      </c>
      <c r="M12" s="249"/>
      <c r="N12" s="257" t="str">
        <f>IF(M12="NO",'Base calculos'!$AE$3,IF(M12="SI",'Base calculos'!$AE$2,""))</f>
        <v/>
      </c>
      <c r="O12" s="249"/>
      <c r="P12" s="257" t="str">
        <f>IF(O12="NO",'Base calculos'!$AH$3,IF(O12="SI",'Base calculos'!$AH$2,""))</f>
        <v/>
      </c>
      <c r="Q12" s="249"/>
      <c r="R12" s="257" t="str">
        <f>IF(Q12="NO",'Base calculos'!$AK$3,IF(Q12="SI",'Base calculos'!$AK$2,""))</f>
        <v/>
      </c>
      <c r="S12" s="249"/>
      <c r="T12" s="257" t="str">
        <f>IF(S12="NO",'Base calculos'!$AN$3,IF(S12="SI",'Base calculos'!$AN$2,""))</f>
        <v/>
      </c>
      <c r="U12" s="253" t="e">
        <f>L12+N12+P12+R12+T12</f>
        <v>#VALUE!</v>
      </c>
      <c r="V12" s="432" t="e">
        <f>IF(K13&lt;" ",U12,(AVERAGE(U12,U13)))</f>
        <v>#VALUE!</v>
      </c>
      <c r="W12" s="471"/>
      <c r="X12" s="224"/>
    </row>
    <row r="13" spans="1:27" ht="67.5" customHeight="1" thickTop="1" thickBot="1" x14ac:dyDescent="0.3">
      <c r="A13" s="439"/>
      <c r="B13" s="440"/>
      <c r="C13" s="444"/>
      <c r="D13" s="444"/>
      <c r="E13" s="447"/>
      <c r="F13" s="450"/>
      <c r="G13" s="342"/>
      <c r="H13" s="431"/>
      <c r="I13" s="181" t="s">
        <v>888</v>
      </c>
      <c r="J13" s="306"/>
      <c r="K13" s="249"/>
      <c r="L13" s="257" t="str">
        <f>IF(K13="NO",'Base calculos'!$AQ$3,IF(K13="SI",'Base calculos'!$AQ$2,""))</f>
        <v/>
      </c>
      <c r="M13" s="249"/>
      <c r="N13" s="257" t="str">
        <f>IF(M13="NO",'Base calculos'!$AE$3,IF(M13="SI",'Base calculos'!$AE$2,""))</f>
        <v/>
      </c>
      <c r="O13" s="249"/>
      <c r="P13" s="257" t="str">
        <f>IF(O13="NO",'Base calculos'!$AH$3,IF(O13="SI",'Base calculos'!$AH$2,""))</f>
        <v/>
      </c>
      <c r="Q13" s="249"/>
      <c r="R13" s="257" t="str">
        <f>IF(Q13="NO",'Base calculos'!$AK$3,IF(Q13="SI",'Base calculos'!$AK$2,""))</f>
        <v/>
      </c>
      <c r="S13" s="249"/>
      <c r="T13" s="257" t="str">
        <f>IF(S13="NO",'Base calculos'!$AN$3,IF(S13="SI",'Base calculos'!$AN$2,""))</f>
        <v/>
      </c>
      <c r="U13" s="253" t="e">
        <f>L13+N13+P13+R13+T13</f>
        <v>#VALUE!</v>
      </c>
      <c r="V13" s="433" t="e">
        <f>IF(U13="NO",'Base calculos'!AS6,IF(U13="SI",'Base calculos'!AS5,""))</f>
        <v>#VALUE!</v>
      </c>
      <c r="W13" s="434"/>
      <c r="X13" s="224" t="e">
        <f>+(U10+U13)/2</f>
        <v>#VALUE!</v>
      </c>
      <c r="Y13" s="7" t="e">
        <f>IF(#REF!&lt;0,(#REF!+P10+R10+T10+#REF!+#REF!+#REF!+P13+R11+T13+#REF!)/10,V10)</f>
        <v>#REF!</v>
      </c>
      <c r="Z13" s="7" t="e">
        <f>+E10/Y13</f>
        <v>#VALUE!</v>
      </c>
      <c r="AA13" s="7"/>
    </row>
    <row r="14" spans="1:27" ht="8.1" customHeight="1" thickTop="1" thickBot="1" x14ac:dyDescent="0.3">
      <c r="A14" s="163"/>
      <c r="C14" s="280"/>
      <c r="D14" s="165"/>
      <c r="E14" s="165"/>
      <c r="J14" s="211"/>
      <c r="K14" s="164"/>
      <c r="L14" s="258"/>
      <c r="M14" s="211"/>
      <c r="N14" s="164"/>
      <c r="O14" s="278"/>
      <c r="P14" s="258"/>
      <c r="Q14" s="278"/>
      <c r="R14" s="258"/>
      <c r="S14" s="281"/>
      <c r="T14" s="258"/>
      <c r="U14" s="164"/>
      <c r="V14" s="164"/>
      <c r="W14" s="165"/>
      <c r="X14" s="224"/>
    </row>
    <row r="15" spans="1:27" ht="67.5" customHeight="1" thickTop="1" thickBot="1" x14ac:dyDescent="0.3">
      <c r="A15" s="451">
        <v>2</v>
      </c>
      <c r="B15" s="452"/>
      <c r="C15" s="442">
        <f>'Etapa 1 Identificación'!$C$17</f>
        <v>0</v>
      </c>
      <c r="D15" s="455">
        <f>'Etapa 1 Identificación'!$C$19</f>
        <v>0</v>
      </c>
      <c r="E15" s="458" t="e">
        <f>+'Etapa 1 Identificación'!C30</f>
        <v>#VALUE!</v>
      </c>
      <c r="F15" s="463"/>
      <c r="G15" s="345"/>
      <c r="H15" s="430" t="s">
        <v>246</v>
      </c>
      <c r="I15" s="277" t="s">
        <v>887</v>
      </c>
      <c r="J15" s="306"/>
      <c r="K15" s="249"/>
      <c r="L15" s="257" t="str">
        <f>IF(K15="NO",'Base calculos'!$AQ$3,IF(K15="SI",'Base calculos'!$AQ$2,""))</f>
        <v/>
      </c>
      <c r="M15" s="249"/>
      <c r="N15" s="257" t="str">
        <f>IF(M15="NO",'Base calculos'!$AE$3,IF(M15="SI",'Base calculos'!$AE$2,""))</f>
        <v/>
      </c>
      <c r="O15" s="249"/>
      <c r="P15" s="257" t="str">
        <f>IF(O15="NO",'Base calculos'!$AH$3,IF(O15="SI",'Base calculos'!$AH$2,""))</f>
        <v/>
      </c>
      <c r="Q15" s="249"/>
      <c r="R15" s="257" t="str">
        <f>IF(Q15="NO",'Base calculos'!$AK$3,IF(Q15="SI",'Base calculos'!$AK$2,""))</f>
        <v/>
      </c>
      <c r="S15" s="249"/>
      <c r="T15" s="279" t="str">
        <f>IF(S15="NO",'Base calculos'!$AN$3,IF(S15="SI",'Base calculos'!$AN$2,""))</f>
        <v/>
      </c>
      <c r="U15" s="282" t="e">
        <f>L15+N15+P15+R15+T15</f>
        <v>#VALUE!</v>
      </c>
      <c r="V15" s="432" t="e">
        <f>IF(K16&lt;" ",U15,(AVERAGE(U15,U16)))</f>
        <v>#VALUE!</v>
      </c>
      <c r="W15" s="471" t="e">
        <f>+E15</f>
        <v>#VALUE!</v>
      </c>
      <c r="X15" s="224" t="e">
        <f>+U15+U18</f>
        <v>#VALUE!</v>
      </c>
      <c r="Y15" s="125" t="e">
        <f>+X15/2</f>
        <v>#VALUE!</v>
      </c>
    </row>
    <row r="16" spans="1:27" ht="67.5" customHeight="1" thickTop="1" thickBot="1" x14ac:dyDescent="0.3">
      <c r="A16" s="453"/>
      <c r="B16" s="438"/>
      <c r="C16" s="442"/>
      <c r="D16" s="456"/>
      <c r="E16" s="459"/>
      <c r="F16" s="464"/>
      <c r="G16" s="345"/>
      <c r="H16" s="431"/>
      <c r="I16" s="181" t="s">
        <v>888</v>
      </c>
      <c r="J16" s="306"/>
      <c r="K16" s="249"/>
      <c r="L16" s="257" t="str">
        <f>IF(K16="NO",'Base calculos'!$AQ$3,IF(K16="SI",'Base calculos'!$AQ$2,""))</f>
        <v/>
      </c>
      <c r="M16" s="249"/>
      <c r="N16" s="257" t="str">
        <f>IF(M16="NO",'Base calculos'!$AE$3,IF(M16="SI",'Base calculos'!$AE$2,""))</f>
        <v/>
      </c>
      <c r="O16" s="249"/>
      <c r="P16" s="257" t="str">
        <f>IF(O16="NO",'Base calculos'!$AH$3,IF(O16="SI",'Base calculos'!$AH$2,""))</f>
        <v/>
      </c>
      <c r="Q16" s="249"/>
      <c r="R16" s="257" t="str">
        <f>IF(Q16="NO",'Base calculos'!$AK$3,IF(Q16="SI",'Base calculos'!$AK$2,""))</f>
        <v/>
      </c>
      <c r="S16" s="249"/>
      <c r="T16" s="257" t="str">
        <f>IF(S16="NO",'Base calculos'!$AN$3,IF(S16="SI",'Base calculos'!$AN$2,""))</f>
        <v/>
      </c>
      <c r="U16" s="253" t="e">
        <f>L16+N16+P16+R16+T16</f>
        <v>#VALUE!</v>
      </c>
      <c r="V16" s="433" t="e">
        <f>IF(U16="NO",'Base calculos'!AS9,IF(U16="SI",'Base calculos'!AS8,""))</f>
        <v>#VALUE!</v>
      </c>
      <c r="W16" s="471"/>
      <c r="X16" s="224"/>
    </row>
    <row r="17" spans="1:27" ht="67.5" customHeight="1" thickTop="1" thickBot="1" x14ac:dyDescent="0.3">
      <c r="A17" s="453"/>
      <c r="B17" s="438"/>
      <c r="C17" s="442"/>
      <c r="D17" s="456"/>
      <c r="E17" s="459"/>
      <c r="F17" s="464"/>
      <c r="G17" s="345"/>
      <c r="H17" s="430" t="s">
        <v>261</v>
      </c>
      <c r="I17" s="181" t="s">
        <v>887</v>
      </c>
      <c r="J17" s="306"/>
      <c r="K17" s="249"/>
      <c r="L17" s="257" t="str">
        <f>IF(K17="NO",'Base calculos'!$AQ$3,IF(K17="SI",'Base calculos'!$AQ$2,""))</f>
        <v/>
      </c>
      <c r="M17" s="249"/>
      <c r="N17" s="257" t="str">
        <f>IF(M17="NO",'Base calculos'!$AE$3,IF(M17="SI",'Base calculos'!$AE$2,""))</f>
        <v/>
      </c>
      <c r="O17" s="249"/>
      <c r="P17" s="257" t="str">
        <f>IF(O17="NO",'Base calculos'!$AH$3,IF(O17="SI",'Base calculos'!$AH$2,""))</f>
        <v/>
      </c>
      <c r="Q17" s="249"/>
      <c r="R17" s="257" t="str">
        <f>IF(Q17="NO",'Base calculos'!$AK$3,IF(Q17="SI",'Base calculos'!$AK$2,""))</f>
        <v/>
      </c>
      <c r="S17" s="249"/>
      <c r="T17" s="257" t="str">
        <f>IF(S17="NO",'Base calculos'!$AN$3,IF(S17="SI",'Base calculos'!$AN$2,""))</f>
        <v/>
      </c>
      <c r="U17" s="253" t="e">
        <f>L17+N17+P17+R17+T17</f>
        <v>#VALUE!</v>
      </c>
      <c r="V17" s="432" t="e">
        <f>IF(K18&lt;" ",U17,(AVERAGE(U17,U18)))</f>
        <v>#VALUE!</v>
      </c>
      <c r="W17" s="471"/>
      <c r="X17" s="224"/>
    </row>
    <row r="18" spans="1:27" ht="67.5" customHeight="1" thickTop="1" thickBot="1" x14ac:dyDescent="0.3">
      <c r="A18" s="454"/>
      <c r="B18" s="440"/>
      <c r="C18" s="444"/>
      <c r="D18" s="457"/>
      <c r="E18" s="460"/>
      <c r="F18" s="465"/>
      <c r="G18" s="345"/>
      <c r="H18" s="431"/>
      <c r="I18" s="169" t="s">
        <v>888</v>
      </c>
      <c r="J18" s="306"/>
      <c r="K18" s="249"/>
      <c r="L18" s="257" t="str">
        <f>IF(K18="NO",'Base calculos'!$AQ$3,IF(K18="SI",'Base calculos'!$AQ$2,""))</f>
        <v/>
      </c>
      <c r="M18" s="249"/>
      <c r="N18" s="257" t="str">
        <f>IF(M18="NO",'Base calculos'!$AE$3,IF(M18="SI",'Base calculos'!$AE$2,""))</f>
        <v/>
      </c>
      <c r="O18" s="249"/>
      <c r="P18" s="257" t="str">
        <f>IF(O18="NO",'Base calculos'!$AH$3,IF(O18="SI",'Base calculos'!$AH$2,""))</f>
        <v/>
      </c>
      <c r="Q18" s="249"/>
      <c r="R18" s="257" t="str">
        <f>IF(Q18="NO",'Base calculos'!$AK$3,IF(Q18="SI",'Base calculos'!$AK$2,""))</f>
        <v/>
      </c>
      <c r="S18" s="249"/>
      <c r="T18" s="257" t="str">
        <f>IF(S18="NO",'Base calculos'!$AN$3,IF(S18="SI",'Base calculos'!$AN$2,""))</f>
        <v/>
      </c>
      <c r="U18" s="253" t="e">
        <f>L18+N18+P18+R18+T18</f>
        <v>#VALUE!</v>
      </c>
      <c r="V18" s="433" t="e">
        <f>IF(U18="NO",'Base calculos'!AS11,IF(U18="SI",'Base calculos'!AS10,""))</f>
        <v>#VALUE!</v>
      </c>
      <c r="W18" s="434"/>
      <c r="X18" s="224" t="e">
        <f>+(U15+U18)/2</f>
        <v>#VALUE!</v>
      </c>
      <c r="Y18" s="7" t="e">
        <f>IF(#REF!&lt;0,(#REF!+P15+R15+T15+#REF!+#REF!+P18+R18+T18+#REF!)/10,V15)</f>
        <v>#REF!</v>
      </c>
      <c r="Z18" s="7" t="e">
        <f>+E15/Y18</f>
        <v>#VALUE!</v>
      </c>
      <c r="AA18" s="7"/>
    </row>
    <row r="19" spans="1:27" ht="8.1" customHeight="1" thickTop="1" thickBot="1" x14ac:dyDescent="0.3">
      <c r="A19" s="163"/>
      <c r="D19" s="165"/>
      <c r="E19" s="164"/>
      <c r="J19" s="212"/>
      <c r="M19" s="212"/>
      <c r="O19" s="280"/>
      <c r="W19" s="165"/>
    </row>
    <row r="20" spans="1:27" ht="67.5" customHeight="1" thickTop="1" thickBot="1" x14ac:dyDescent="0.3">
      <c r="A20" s="451">
        <v>3</v>
      </c>
      <c r="B20" s="452"/>
      <c r="C20" s="442">
        <f>'Etapa 1 Identificación'!$D$17</f>
        <v>0</v>
      </c>
      <c r="D20" s="455">
        <f>'Etapa 1 Identificación'!$D$19</f>
        <v>0</v>
      </c>
      <c r="E20" s="458" t="e">
        <f>+'Etapa 1 Identificación'!D30</f>
        <v>#VALUE!</v>
      </c>
      <c r="F20" s="463"/>
      <c r="G20" s="345"/>
      <c r="H20" s="430" t="s">
        <v>246</v>
      </c>
      <c r="I20" s="277" t="s">
        <v>887</v>
      </c>
      <c r="J20" s="306"/>
      <c r="K20" s="249"/>
      <c r="L20" s="257" t="str">
        <f>IF(K20="NO",'Base calculos'!$AQ$3,IF(K20="SI",'Base calculos'!$AQ$2,""))</f>
        <v/>
      </c>
      <c r="M20" s="249"/>
      <c r="N20" s="257" t="str">
        <f>IF(M20="NO",'Base calculos'!$AE$3,IF(M20="SI",'Base calculos'!$AE$2,""))</f>
        <v/>
      </c>
      <c r="O20" s="249"/>
      <c r="P20" s="257" t="str">
        <f>IF(O20="NO",'Base calculos'!$AH$3,IF(O20="SI",'Base calculos'!$AH$2,""))</f>
        <v/>
      </c>
      <c r="Q20" s="249"/>
      <c r="R20" s="257" t="str">
        <f>IF(Q20="NO",'Base calculos'!$AK$3,IF(Q20="SI",'Base calculos'!$AK$2,""))</f>
        <v/>
      </c>
      <c r="S20" s="249"/>
      <c r="T20" s="279" t="str">
        <f>IF(S20="NO",'Base calculos'!$AN$3,IF(S20="SI",'Base calculos'!$AN$2,""))</f>
        <v/>
      </c>
      <c r="U20" s="282" t="e">
        <f>L20+N20+P20+R20+T20</f>
        <v>#VALUE!</v>
      </c>
      <c r="V20" s="432" t="e">
        <f>IF(K21&lt;" ",U20,(AVERAGE(U20,U21)))</f>
        <v>#VALUE!</v>
      </c>
      <c r="W20" s="471" t="e">
        <f>+E20</f>
        <v>#VALUE!</v>
      </c>
      <c r="X20" s="224" t="e">
        <f>+U20+U23</f>
        <v>#VALUE!</v>
      </c>
      <c r="Y20" s="125" t="e">
        <f>+X20/2</f>
        <v>#VALUE!</v>
      </c>
    </row>
    <row r="21" spans="1:27" ht="67.5" customHeight="1" thickTop="1" thickBot="1" x14ac:dyDescent="0.3">
      <c r="A21" s="453"/>
      <c r="B21" s="438"/>
      <c r="C21" s="442"/>
      <c r="D21" s="456"/>
      <c r="E21" s="459"/>
      <c r="F21" s="464"/>
      <c r="G21" s="345"/>
      <c r="H21" s="431"/>
      <c r="I21" s="181" t="s">
        <v>888</v>
      </c>
      <c r="J21" s="306"/>
      <c r="K21" s="249"/>
      <c r="L21" s="257" t="str">
        <f>IF(K21="NO",'Base calculos'!$AQ$3,IF(K21="SI",'Base calculos'!$AQ$2,""))</f>
        <v/>
      </c>
      <c r="M21" s="249"/>
      <c r="N21" s="257" t="str">
        <f>IF(M21="NO",'Base calculos'!$AE$3,IF(M21="SI",'Base calculos'!$AE$2,""))</f>
        <v/>
      </c>
      <c r="O21" s="249"/>
      <c r="P21" s="257" t="str">
        <f>IF(O21="NO",'Base calculos'!$AH$3,IF(O21="SI",'Base calculos'!$AH$2,""))</f>
        <v/>
      </c>
      <c r="Q21" s="249"/>
      <c r="R21" s="257" t="str">
        <f>IF(Q21="NO",'Base calculos'!$AK$3,IF(Q21="SI",'Base calculos'!$AK$2,""))</f>
        <v/>
      </c>
      <c r="S21" s="249"/>
      <c r="T21" s="257" t="str">
        <f>IF(S21="NO",'Base calculos'!$AN$3,IF(S21="SI",'Base calculos'!$AN$2,""))</f>
        <v/>
      </c>
      <c r="U21" s="253" t="e">
        <f>L21+N21+P21+R21+T21</f>
        <v>#VALUE!</v>
      </c>
      <c r="V21" s="433" t="e">
        <f>IF(U21="NO",'Base calculos'!AS14,IF(U21="SI",'Base calculos'!AS13,""))</f>
        <v>#VALUE!</v>
      </c>
      <c r="W21" s="471"/>
      <c r="X21" s="224"/>
    </row>
    <row r="22" spans="1:27" ht="67.5" customHeight="1" thickTop="1" thickBot="1" x14ac:dyDescent="0.3">
      <c r="A22" s="453"/>
      <c r="B22" s="438"/>
      <c r="C22" s="442"/>
      <c r="D22" s="456"/>
      <c r="E22" s="459"/>
      <c r="F22" s="464"/>
      <c r="G22" s="345"/>
      <c r="H22" s="430" t="s">
        <v>261</v>
      </c>
      <c r="I22" s="181" t="s">
        <v>887</v>
      </c>
      <c r="J22" s="306"/>
      <c r="K22" s="249"/>
      <c r="L22" s="257" t="str">
        <f>IF(K22="NO",'Base calculos'!$AQ$3,IF(K22="SI",'Base calculos'!$AQ$2,""))</f>
        <v/>
      </c>
      <c r="M22" s="249"/>
      <c r="N22" s="257" t="str">
        <f>IF(M22="NO",'Base calculos'!$AE$3,IF(M22="SI",'Base calculos'!$AE$2,""))</f>
        <v/>
      </c>
      <c r="O22" s="249"/>
      <c r="P22" s="257" t="str">
        <f>IF(O22="NO",'Base calculos'!$AH$3,IF(O22="SI",'Base calculos'!$AH$2,""))</f>
        <v/>
      </c>
      <c r="Q22" s="249"/>
      <c r="R22" s="257" t="str">
        <f>IF(Q22="NO",'Base calculos'!$AK$3,IF(Q22="SI",'Base calculos'!$AK$2,""))</f>
        <v/>
      </c>
      <c r="S22" s="249"/>
      <c r="T22" s="257" t="str">
        <f>IF(S22="NO",'Base calculos'!$AN$3,IF(S22="SI",'Base calculos'!$AN$2,""))</f>
        <v/>
      </c>
      <c r="U22" s="253" t="e">
        <f>L22+N22+P22+R22+T22</f>
        <v>#VALUE!</v>
      </c>
      <c r="V22" s="432" t="e">
        <f>IF(K23&lt;" ",U22,(AVERAGE(U22,U23)))</f>
        <v>#VALUE!</v>
      </c>
      <c r="W22" s="471"/>
      <c r="X22" s="224"/>
    </row>
    <row r="23" spans="1:27" ht="67.5" customHeight="1" thickTop="1" thickBot="1" x14ac:dyDescent="0.3">
      <c r="A23" s="454"/>
      <c r="B23" s="440"/>
      <c r="C23" s="444"/>
      <c r="D23" s="457"/>
      <c r="E23" s="460"/>
      <c r="F23" s="465"/>
      <c r="G23" s="345"/>
      <c r="H23" s="431"/>
      <c r="I23" s="169" t="s">
        <v>888</v>
      </c>
      <c r="J23" s="306"/>
      <c r="K23" s="249"/>
      <c r="L23" s="257" t="str">
        <f>IF(K23="NO",'Base calculos'!$AQ$3,IF(K23="SI",'Base calculos'!$AQ$2,""))</f>
        <v/>
      </c>
      <c r="M23" s="249"/>
      <c r="N23" s="257" t="str">
        <f>IF(M23="NO",'Base calculos'!$AE$3,IF(M23="SI",'Base calculos'!$AE$2,""))</f>
        <v/>
      </c>
      <c r="O23" s="249"/>
      <c r="P23" s="257" t="str">
        <f>IF(O23="NO",'Base calculos'!$AH$3,IF(O23="SI",'Base calculos'!$AH$2,""))</f>
        <v/>
      </c>
      <c r="Q23" s="249"/>
      <c r="R23" s="257" t="str">
        <f>IF(Q23="NO",'Base calculos'!$AK$3,IF(Q23="SI",'Base calculos'!$AK$2,""))</f>
        <v/>
      </c>
      <c r="S23" s="249"/>
      <c r="T23" s="257" t="str">
        <f>IF(S23="NO",'Base calculos'!$AN$3,IF(S23="SI",'Base calculos'!$AN$2,""))</f>
        <v/>
      </c>
      <c r="U23" s="253" t="e">
        <f>L23+N23+P23+R23+T23</f>
        <v>#VALUE!</v>
      </c>
      <c r="V23" s="433" t="e">
        <f>IF(U23="NO",'Base calculos'!AS16,IF(U23="SI",'Base calculos'!AS15,""))</f>
        <v>#VALUE!</v>
      </c>
      <c r="W23" s="434"/>
      <c r="X23" s="224" t="e">
        <f>+(U20+U23)/2</f>
        <v>#VALUE!</v>
      </c>
      <c r="Y23" s="7" t="e">
        <f>IF(#REF!&lt;0,(#REF!+P20+R20+T20+#REF!+#REF!+P23+R23+T23+#REF!)/10,V20)</f>
        <v>#REF!</v>
      </c>
      <c r="Z23" s="7" t="e">
        <f>+E20/Y23</f>
        <v>#VALUE!</v>
      </c>
      <c r="AA23" s="7"/>
    </row>
    <row r="24" spans="1:27" ht="8.1" customHeight="1" thickTop="1" x14ac:dyDescent="0.25">
      <c r="A24" s="163"/>
      <c r="D24" s="165"/>
      <c r="E24" s="165"/>
      <c r="J24" s="212"/>
      <c r="K24" s="164"/>
      <c r="L24" s="258"/>
      <c r="M24" s="212"/>
      <c r="N24" s="164"/>
      <c r="O24" s="164"/>
      <c r="P24" s="258"/>
      <c r="Q24" s="164"/>
      <c r="R24" s="258"/>
      <c r="S24" s="164"/>
      <c r="T24" s="258"/>
      <c r="U24" s="164"/>
      <c r="V24" s="164"/>
      <c r="W24" s="164"/>
    </row>
    <row r="25" spans="1:27" ht="8.1" customHeight="1" thickBot="1" x14ac:dyDescent="0.3">
      <c r="A25" s="163"/>
      <c r="D25" s="165"/>
      <c r="E25" s="165"/>
      <c r="J25" s="212"/>
      <c r="K25" s="284"/>
      <c r="L25" s="258"/>
      <c r="M25" s="285"/>
      <c r="N25" s="164"/>
      <c r="O25" s="164"/>
      <c r="P25" s="258"/>
      <c r="Q25" s="164"/>
      <c r="R25" s="258"/>
      <c r="S25" s="164"/>
      <c r="T25" s="258"/>
      <c r="U25" s="164"/>
      <c r="V25" s="164"/>
      <c r="W25" s="164"/>
    </row>
    <row r="26" spans="1:27" ht="45" customHeight="1" thickTop="1" thickBot="1" x14ac:dyDescent="0.3">
      <c r="A26" s="435">
        <v>4</v>
      </c>
      <c r="B26" s="436"/>
      <c r="C26" s="441">
        <f>'Etapa 1 Identificación'!$E$17</f>
        <v>0</v>
      </c>
      <c r="D26" s="441">
        <f>+'Etapa 1 Identificación'!E19</f>
        <v>0</v>
      </c>
      <c r="E26" s="445" t="e">
        <f>+'Etapa 1 Identificación'!E30</f>
        <v>#VALUE!</v>
      </c>
      <c r="F26" s="448"/>
      <c r="G26" s="342"/>
      <c r="H26" s="430" t="s">
        <v>246</v>
      </c>
      <c r="I26" s="169" t="s">
        <v>887</v>
      </c>
      <c r="J26" s="306"/>
      <c r="K26" s="249"/>
      <c r="L26" s="257" t="str">
        <f>IF(K26="NO",'Base calculos'!$AQ$3,IF(K26="SI",'Base calculos'!$AQ$2,""))</f>
        <v/>
      </c>
      <c r="M26" s="249"/>
      <c r="N26" s="257" t="str">
        <f>IF(M26="NO",'Base calculos'!$AE$3,IF(M26="SI",'Base calculos'!$AE$2,""))</f>
        <v/>
      </c>
      <c r="O26" s="249"/>
      <c r="P26" s="257" t="str">
        <f>IF(O26="NO",'Base calculos'!$AH$3,IF(O26="SI",'Base calculos'!$AH$2,""))</f>
        <v/>
      </c>
      <c r="Q26" s="249"/>
      <c r="R26" s="257" t="str">
        <f>IF(Q26="NO",'Base calculos'!$AK$3,IF(Q26="SI",'Base calculos'!$AK$2,""))</f>
        <v/>
      </c>
      <c r="S26" s="249"/>
      <c r="T26" s="257" t="str">
        <f>IF(S26="NO",'Base calculos'!$AN$3,IF(S26="SI",'Base calculos'!$AN$2,""))</f>
        <v/>
      </c>
      <c r="U26" s="283" t="e">
        <f>L26+N26+P26+R26+T26</f>
        <v>#VALUE!</v>
      </c>
      <c r="V26" s="432" t="e">
        <f>IF(K27&lt;" ",U26,(AVERAGE(U26,U27)))</f>
        <v>#VALUE!</v>
      </c>
      <c r="W26" s="434" t="e">
        <f>+E26</f>
        <v>#VALUE!</v>
      </c>
      <c r="X26" s="224" t="e">
        <f>+U26+U29</f>
        <v>#VALUE!</v>
      </c>
      <c r="Y26" s="125" t="e">
        <f>+X26/2</f>
        <v>#VALUE!</v>
      </c>
    </row>
    <row r="27" spans="1:27" ht="45" customHeight="1" thickTop="1" thickBot="1" x14ac:dyDescent="0.3">
      <c r="A27" s="437"/>
      <c r="B27" s="438"/>
      <c r="C27" s="442"/>
      <c r="D27" s="461"/>
      <c r="E27" s="446"/>
      <c r="F27" s="449"/>
      <c r="G27" s="342"/>
      <c r="H27" s="431"/>
      <c r="I27" s="169" t="s">
        <v>888</v>
      </c>
      <c r="J27" s="306"/>
      <c r="K27" s="249"/>
      <c r="L27" s="257" t="str">
        <f>IF(K27="NO",'Base calculos'!$AQ$3,IF(K27="SI",'Base calculos'!$AQ$2,""))</f>
        <v/>
      </c>
      <c r="M27" s="249"/>
      <c r="N27" s="257" t="str">
        <f>IF(M27="NO",'Base calculos'!$AE$3,IF(M27="SI",'Base calculos'!$AE$2,""))</f>
        <v/>
      </c>
      <c r="O27" s="249"/>
      <c r="P27" s="257" t="str">
        <f>IF(O27="NO",'Base calculos'!$AH$3,IF(O27="SI",'Base calculos'!$AH$2,""))</f>
        <v/>
      </c>
      <c r="Q27" s="249"/>
      <c r="R27" s="257" t="str">
        <f>IF(Q27="NO",'Base calculos'!$AK$3,IF(Q27="SI",'Base calculos'!$AK$2,""))</f>
        <v/>
      </c>
      <c r="S27" s="249"/>
      <c r="T27" s="257" t="str">
        <f>IF(S27="NO",'Base calculos'!$AN$3,IF(S27="SI",'Base calculos'!$AN$2,""))</f>
        <v/>
      </c>
      <c r="U27" s="253" t="e">
        <f>L27+N27+P27+R27+T27</f>
        <v>#VALUE!</v>
      </c>
      <c r="V27" s="433" t="e">
        <f>IF(U27="NO",'Base calculos'!AS20,IF(U27="SI",'Base calculos'!AS19,""))</f>
        <v>#VALUE!</v>
      </c>
      <c r="W27" s="434"/>
      <c r="X27" s="224"/>
    </row>
    <row r="28" spans="1:27" ht="45" customHeight="1" thickTop="1" thickBot="1" x14ac:dyDescent="0.3">
      <c r="A28" s="437"/>
      <c r="B28" s="438"/>
      <c r="C28" s="442"/>
      <c r="D28" s="461"/>
      <c r="E28" s="446"/>
      <c r="F28" s="449"/>
      <c r="G28" s="342"/>
      <c r="H28" s="430" t="s">
        <v>261</v>
      </c>
      <c r="I28" s="169" t="s">
        <v>887</v>
      </c>
      <c r="J28" s="306"/>
      <c r="K28" s="249"/>
      <c r="L28" s="257" t="str">
        <f>IF(K28="NO",'Base calculos'!$AQ$3,IF(K28="SI",'Base calculos'!$AQ$2,""))</f>
        <v/>
      </c>
      <c r="M28" s="249"/>
      <c r="N28" s="257" t="str">
        <f>IF(M28="NO",'Base calculos'!$AE$3,IF(M28="SI",'Base calculos'!$AE$2,""))</f>
        <v/>
      </c>
      <c r="O28" s="249"/>
      <c r="P28" s="257" t="str">
        <f>IF(O28="NO",'Base calculos'!$AH$3,IF(O28="SI",'Base calculos'!$AH$2,""))</f>
        <v/>
      </c>
      <c r="Q28" s="249"/>
      <c r="R28" s="257" t="str">
        <f>IF(Q28="NO",'Base calculos'!$AK$3,IF(Q28="SI",'Base calculos'!$AK$2,""))</f>
        <v/>
      </c>
      <c r="S28" s="249"/>
      <c r="T28" s="257" t="str">
        <f>IF(S28="NO",'Base calculos'!$AN$3,IF(S28="SI",'Base calculos'!$AN$2,""))</f>
        <v/>
      </c>
      <c r="U28" s="253" t="e">
        <f>L28+N28+P28+R28+T28</f>
        <v>#VALUE!</v>
      </c>
      <c r="V28" s="432" t="e">
        <f>IF(K29&lt;" ",U28,(AVERAGE(U28,U29)))</f>
        <v>#VALUE!</v>
      </c>
      <c r="W28" s="434"/>
      <c r="X28" s="224"/>
    </row>
    <row r="29" spans="1:27" ht="45" customHeight="1" thickTop="1" thickBot="1" x14ac:dyDescent="0.3">
      <c r="A29" s="439"/>
      <c r="B29" s="440"/>
      <c r="C29" s="444"/>
      <c r="D29" s="462"/>
      <c r="E29" s="447"/>
      <c r="F29" s="450"/>
      <c r="G29" s="342"/>
      <c r="H29" s="431"/>
      <c r="I29" s="169" t="s">
        <v>888</v>
      </c>
      <c r="J29" s="306"/>
      <c r="K29" s="249"/>
      <c r="L29" s="257" t="str">
        <f>IF(K29="NO",'Base calculos'!$AQ$3,IF(K29="SI",'Base calculos'!$AQ$2,""))</f>
        <v/>
      </c>
      <c r="M29" s="249"/>
      <c r="N29" s="257" t="str">
        <f>IF(M29="NO",'Base calculos'!$AE$3,IF(M29="SI",'Base calculos'!$AE$2,""))</f>
        <v/>
      </c>
      <c r="O29" s="249"/>
      <c r="P29" s="257" t="str">
        <f>IF(O29="NO",'Base calculos'!$AH$3,IF(O29="SI",'Base calculos'!$AH$2,""))</f>
        <v/>
      </c>
      <c r="Q29" s="249"/>
      <c r="R29" s="257" t="str">
        <f>IF(Q29="NO",'Base calculos'!$AK$3,IF(Q29="SI",'Base calculos'!$AK$2,""))</f>
        <v/>
      </c>
      <c r="S29" s="249"/>
      <c r="T29" s="257" t="str">
        <f>IF(S29="NO",'Base calculos'!$AN$3,IF(S29="SI",'Base calculos'!$AN$2,""))</f>
        <v/>
      </c>
      <c r="U29" s="253" t="e">
        <f t="shared" ref="U29" si="0">L29+N29+P29+R29+T29</f>
        <v>#VALUE!</v>
      </c>
      <c r="V29" s="433" t="e">
        <f>IF(U29="NO",'Base calculos'!AS22,IF(U29="SI",'Base calculos'!AS21,""))</f>
        <v>#VALUE!</v>
      </c>
      <c r="W29" s="434"/>
      <c r="X29" s="224" t="e">
        <f>+(U26+U29)/2</f>
        <v>#VALUE!</v>
      </c>
      <c r="Y29" s="7" t="e">
        <f>IF(#REF!&lt;0,(#REF!+P26+R26+T26+#REF!+#REF!+P29+R29+T29+#REF!)/10,V26)</f>
        <v>#REF!</v>
      </c>
      <c r="Z29" s="7" t="e">
        <f>+E26/Y29</f>
        <v>#VALUE!</v>
      </c>
    </row>
    <row r="30" spans="1:27" ht="8.1" customHeight="1" thickTop="1" x14ac:dyDescent="0.25">
      <c r="A30" s="163"/>
      <c r="D30" s="165"/>
      <c r="E30" s="165"/>
      <c r="J30" s="211"/>
      <c r="K30" s="164"/>
      <c r="L30" s="258"/>
      <c r="M30" s="211"/>
      <c r="N30" s="164"/>
      <c r="O30" s="164"/>
      <c r="P30" s="258"/>
      <c r="Q30" s="164"/>
      <c r="R30" s="258"/>
      <c r="S30" s="164"/>
      <c r="T30" s="258"/>
      <c r="U30" s="164"/>
      <c r="V30" s="164"/>
      <c r="W30" s="165"/>
    </row>
    <row r="31" spans="1:27" ht="8.1" customHeight="1" thickBot="1" x14ac:dyDescent="0.3">
      <c r="A31" s="163"/>
      <c r="D31" s="165"/>
      <c r="E31" s="165"/>
      <c r="J31" s="211"/>
      <c r="K31" s="284"/>
      <c r="L31" s="258"/>
      <c r="M31" s="287"/>
      <c r="N31" s="164"/>
      <c r="O31" s="284"/>
      <c r="P31" s="258"/>
      <c r="Q31" s="284"/>
      <c r="R31" s="258"/>
      <c r="S31" s="164"/>
      <c r="T31" s="258"/>
      <c r="U31" s="164"/>
      <c r="V31" s="164"/>
      <c r="W31" s="165"/>
    </row>
    <row r="32" spans="1:27" ht="45" customHeight="1" thickTop="1" thickBot="1" x14ac:dyDescent="0.3">
      <c r="A32" s="435">
        <v>5</v>
      </c>
      <c r="B32" s="436"/>
      <c r="C32" s="441">
        <f>'Etapa 1 Identificación'!$F$17</f>
        <v>0</v>
      </c>
      <c r="D32" s="441">
        <f>+'Etapa 1 Identificación'!F19</f>
        <v>0</v>
      </c>
      <c r="E32" s="445" t="e">
        <f>+'Etapa 1 Identificación'!F30</f>
        <v>#VALUE!</v>
      </c>
      <c r="F32" s="448"/>
      <c r="G32" s="342"/>
      <c r="H32" s="430" t="s">
        <v>246</v>
      </c>
      <c r="I32" s="169" t="s">
        <v>887</v>
      </c>
      <c r="J32" s="306"/>
      <c r="K32" s="249"/>
      <c r="L32" s="257" t="str">
        <f>IF(K32="NO",'Base calculos'!$AQ$3,IF(K32="SI",'Base calculos'!$AQ$2,""))</f>
        <v/>
      </c>
      <c r="M32" s="249"/>
      <c r="N32" s="257" t="str">
        <f>IF(M32="NO",'Base calculos'!$AE$3,IF(M32="SI",'Base calculos'!$AE$2,""))</f>
        <v/>
      </c>
      <c r="O32" s="249"/>
      <c r="P32" s="257" t="str">
        <f>IF(O32="NO",'Base calculos'!$AH$3,IF(O32="SI",'Base calculos'!$AH$2,""))</f>
        <v/>
      </c>
      <c r="Q32" s="249"/>
      <c r="R32" s="257" t="str">
        <f>IF(Q32="NO",'Base calculos'!$AK$3,IF(Q32="SI",'Base calculos'!$AK$2,""))</f>
        <v/>
      </c>
      <c r="S32" s="249"/>
      <c r="T32" s="257" t="str">
        <f>IF(S32="NO",'Base calculos'!$AN$3,IF(S32="SI",'Base calculos'!$AN$2,""))</f>
        <v/>
      </c>
      <c r="U32" s="283" t="e">
        <f>L32+N32+P32+R32+T32</f>
        <v>#VALUE!</v>
      </c>
      <c r="V32" s="432" t="e">
        <f>IF(K33&lt;" ",U32,(AVERAGE(U32,U33)))</f>
        <v>#VALUE!</v>
      </c>
      <c r="W32" s="434" t="e">
        <f>+E32</f>
        <v>#VALUE!</v>
      </c>
      <c r="X32" s="224" t="e">
        <f>+U32+U35</f>
        <v>#VALUE!</v>
      </c>
      <c r="Y32" s="125" t="e">
        <f>+X32/2</f>
        <v>#VALUE!</v>
      </c>
    </row>
    <row r="33" spans="1:26" ht="45" customHeight="1" thickTop="1" thickBot="1" x14ac:dyDescent="0.3">
      <c r="A33" s="437"/>
      <c r="B33" s="438"/>
      <c r="C33" s="442"/>
      <c r="D33" s="461"/>
      <c r="E33" s="446"/>
      <c r="F33" s="449"/>
      <c r="G33" s="342"/>
      <c r="H33" s="431"/>
      <c r="I33" s="169" t="s">
        <v>888</v>
      </c>
      <c r="J33" s="306"/>
      <c r="K33" s="249"/>
      <c r="L33" s="257" t="str">
        <f>IF(K33="NO",'Base calculos'!$AQ$3,IF(K33="SI",'Base calculos'!$AQ$2,""))</f>
        <v/>
      </c>
      <c r="M33" s="249"/>
      <c r="N33" s="257" t="str">
        <f>IF(M33="NO",'Base calculos'!$AE$3,IF(M33="SI",'Base calculos'!$AE$2,""))</f>
        <v/>
      </c>
      <c r="O33" s="249"/>
      <c r="P33" s="257" t="str">
        <f>IF(O33="NO",'Base calculos'!$AH$3,IF(O33="SI",'Base calculos'!$AH$2,""))</f>
        <v/>
      </c>
      <c r="Q33" s="249"/>
      <c r="R33" s="257" t="str">
        <f>IF(Q33="NO",'Base calculos'!$AK$3,IF(Q33="SI",'Base calculos'!$AK$2,""))</f>
        <v/>
      </c>
      <c r="S33" s="249"/>
      <c r="T33" s="257" t="str">
        <f>IF(S33="NO",'Base calculos'!$AN$3,IF(S33="SI",'Base calculos'!$AN$2,""))</f>
        <v/>
      </c>
      <c r="U33" s="253" t="e">
        <f>L33+N33+P33+R33+T33</f>
        <v>#VALUE!</v>
      </c>
      <c r="V33" s="433" t="e">
        <f>IF(U33="NO",'Base calculos'!AS26,IF(U33="SI",'Base calculos'!AS25,""))</f>
        <v>#VALUE!</v>
      </c>
      <c r="W33" s="434"/>
      <c r="X33" s="224"/>
    </row>
    <row r="34" spans="1:26" ht="45" customHeight="1" thickTop="1" thickBot="1" x14ac:dyDescent="0.3">
      <c r="A34" s="437"/>
      <c r="B34" s="438"/>
      <c r="C34" s="442"/>
      <c r="D34" s="461"/>
      <c r="E34" s="446"/>
      <c r="F34" s="449"/>
      <c r="G34" s="342"/>
      <c r="H34" s="430" t="s">
        <v>261</v>
      </c>
      <c r="I34" s="169" t="s">
        <v>887</v>
      </c>
      <c r="J34" s="306"/>
      <c r="K34" s="249"/>
      <c r="L34" s="257" t="str">
        <f>IF(K34="NO",'Base calculos'!$AQ$3,IF(K34="SI",'Base calculos'!$AQ$2,""))</f>
        <v/>
      </c>
      <c r="M34" s="249"/>
      <c r="N34" s="257" t="str">
        <f>IF(M34="NO",'Base calculos'!$AE$3,IF(M34="SI",'Base calculos'!$AE$2,""))</f>
        <v/>
      </c>
      <c r="O34" s="249"/>
      <c r="P34" s="257" t="str">
        <f>IF(O34="NO",'Base calculos'!$AH$3,IF(O34="SI",'Base calculos'!$AH$2,""))</f>
        <v/>
      </c>
      <c r="Q34" s="249"/>
      <c r="R34" s="257" t="str">
        <f>IF(Q34="NO",'Base calculos'!$AK$3,IF(Q34="SI",'Base calculos'!$AK$2,""))</f>
        <v/>
      </c>
      <c r="S34" s="249"/>
      <c r="T34" s="257" t="str">
        <f>IF(S34="NO",'Base calculos'!$AN$3,IF(S34="SI",'Base calculos'!$AN$2,""))</f>
        <v/>
      </c>
      <c r="U34" s="253" t="e">
        <f>L34+N34+P34+R34+T34</f>
        <v>#VALUE!</v>
      </c>
      <c r="V34" s="432" t="e">
        <f>IF(K35&lt;" ",U34,(AVERAGE(U34,U35)))</f>
        <v>#VALUE!</v>
      </c>
      <c r="W34" s="434"/>
      <c r="X34" s="224"/>
    </row>
    <row r="35" spans="1:26" ht="45" customHeight="1" thickTop="1" thickBot="1" x14ac:dyDescent="0.3">
      <c r="A35" s="439"/>
      <c r="B35" s="440"/>
      <c r="C35" s="444"/>
      <c r="D35" s="462"/>
      <c r="E35" s="447"/>
      <c r="F35" s="450"/>
      <c r="G35" s="342"/>
      <c r="H35" s="431"/>
      <c r="I35" s="169" t="s">
        <v>888</v>
      </c>
      <c r="J35" s="306"/>
      <c r="K35" s="249"/>
      <c r="L35" s="257" t="str">
        <f>IF(K35="NO",'Base calculos'!$AQ$3,IF(K35="SI",'Base calculos'!$AQ$2,""))</f>
        <v/>
      </c>
      <c r="M35" s="249"/>
      <c r="N35" s="257" t="str">
        <f>IF(M35="NO",'Base calculos'!$AE$3,IF(M35="SI",'Base calculos'!$AE$2,""))</f>
        <v/>
      </c>
      <c r="O35" s="249"/>
      <c r="P35" s="257" t="str">
        <f>IF(O35="NO",'Base calculos'!$AH$3,IF(O35="SI",'Base calculos'!$AH$2,""))</f>
        <v/>
      </c>
      <c r="Q35" s="249"/>
      <c r="R35" s="257" t="str">
        <f>IF(Q35="NO",'Base calculos'!$AK$3,IF(Q35="SI",'Base calculos'!$AK$2,""))</f>
        <v/>
      </c>
      <c r="S35" s="249"/>
      <c r="T35" s="257" t="str">
        <f>IF(S35="NO",'Base calculos'!$AN$3,IF(S35="SI",'Base calculos'!$AN$2,""))</f>
        <v/>
      </c>
      <c r="U35" s="253" t="e">
        <f t="shared" ref="U35" si="1">L35+N35+P35+R35+T35</f>
        <v>#VALUE!</v>
      </c>
      <c r="V35" s="433" t="e">
        <f>IF(U35="NO",'Base calculos'!AS28,IF(U35="SI",'Base calculos'!AS27,""))</f>
        <v>#VALUE!</v>
      </c>
      <c r="W35" s="434"/>
      <c r="X35" s="224" t="e">
        <f>+(U32+U35)/2</f>
        <v>#VALUE!</v>
      </c>
      <c r="Y35" s="7" t="e">
        <f>IF(#REF!&lt;0,(#REF!+P32+R32+T32+#REF!+#REF!+P35+R35+T35+#REF!)/10,V32)</f>
        <v>#REF!</v>
      </c>
      <c r="Z35" s="7" t="e">
        <f>+E32/Y35</f>
        <v>#VALUE!</v>
      </c>
    </row>
    <row r="36" spans="1:26" ht="8.1" customHeight="1" thickTop="1" thickBot="1" x14ac:dyDescent="0.3">
      <c r="A36" s="163"/>
      <c r="D36" s="165"/>
      <c r="J36" s="212"/>
      <c r="K36" s="164"/>
      <c r="L36" s="258"/>
      <c r="M36" s="212"/>
      <c r="N36" s="164"/>
      <c r="O36" s="164"/>
      <c r="P36" s="258"/>
      <c r="Q36" s="164"/>
      <c r="R36" s="258"/>
      <c r="S36" s="164"/>
      <c r="T36" s="258"/>
      <c r="U36" s="164"/>
      <c r="V36" s="164"/>
      <c r="W36" s="165"/>
    </row>
    <row r="37" spans="1:26" ht="45" customHeight="1" thickTop="1" thickBot="1" x14ac:dyDescent="0.3">
      <c r="A37" s="435">
        <v>6</v>
      </c>
      <c r="B37" s="436"/>
      <c r="C37" s="441">
        <f>'Etapa 1 Identificación'!$G$17</f>
        <v>0</v>
      </c>
      <c r="D37" s="441">
        <f>'Etapa 1 Identificación'!$G$19</f>
        <v>0</v>
      </c>
      <c r="E37" s="445" t="e">
        <f>+'Etapa 1 Identificación'!G30</f>
        <v>#VALUE!</v>
      </c>
      <c r="F37" s="448"/>
      <c r="G37" s="342"/>
      <c r="H37" s="430" t="s">
        <v>246</v>
      </c>
      <c r="I37" s="169" t="s">
        <v>887</v>
      </c>
      <c r="J37" s="306"/>
      <c r="K37" s="249"/>
      <c r="L37" s="257" t="str">
        <f>IF(K37="NO",'Base calculos'!$AQ$3,IF(K37="SI",'Base calculos'!$AQ$2,""))</f>
        <v/>
      </c>
      <c r="M37" s="249"/>
      <c r="N37" s="257" t="str">
        <f>IF(M37="NO",'Base calculos'!$AE$3,IF(M37="SI",'Base calculos'!$AE$2,""))</f>
        <v/>
      </c>
      <c r="O37" s="249"/>
      <c r="P37" s="257" t="str">
        <f>IF(O37="NO",'Base calculos'!$AH$3,IF(O37="SI",'Base calculos'!$AH$2,""))</f>
        <v/>
      </c>
      <c r="Q37" s="249"/>
      <c r="R37" s="257" t="str">
        <f>IF(Q37="NO",'Base calculos'!$AK$3,IF(Q37="SI",'Base calculos'!$AK$2,""))</f>
        <v/>
      </c>
      <c r="S37" s="249"/>
      <c r="T37" s="257" t="str">
        <f>IF(S37="NO",'Base calculos'!$AN$3,IF(S37="SI",'Base calculos'!$AN$2,""))</f>
        <v/>
      </c>
      <c r="U37" s="253" t="e">
        <f>L37+N37+P37+R37+T37</f>
        <v>#VALUE!</v>
      </c>
      <c r="V37" s="432" t="e">
        <f>IF(K38&lt;" ",U37,(AVERAGE(U37,U38)))</f>
        <v>#VALUE!</v>
      </c>
      <c r="W37" s="434" t="e">
        <f>+E37</f>
        <v>#VALUE!</v>
      </c>
      <c r="X37" s="224" t="e">
        <f>+U37+U40</f>
        <v>#VALUE!</v>
      </c>
      <c r="Y37" s="125" t="e">
        <f>+X37/2</f>
        <v>#VALUE!</v>
      </c>
    </row>
    <row r="38" spans="1:26" ht="45" customHeight="1" thickTop="1" thickBot="1" x14ac:dyDescent="0.3">
      <c r="A38" s="437"/>
      <c r="B38" s="438"/>
      <c r="C38" s="442"/>
      <c r="D38" s="442"/>
      <c r="E38" s="446"/>
      <c r="F38" s="449"/>
      <c r="G38" s="342"/>
      <c r="H38" s="431"/>
      <c r="I38" s="169" t="s">
        <v>888</v>
      </c>
      <c r="J38" s="306"/>
      <c r="K38" s="249"/>
      <c r="L38" s="257" t="str">
        <f>IF(K38="NO",'Base calculos'!$AQ$3,IF(K38="SI",'Base calculos'!$AQ$2,""))</f>
        <v/>
      </c>
      <c r="M38" s="249"/>
      <c r="N38" s="257" t="str">
        <f>IF(M38="NO",'Base calculos'!$AE$3,IF(M38="SI",'Base calculos'!$AE$2,""))</f>
        <v/>
      </c>
      <c r="O38" s="249"/>
      <c r="P38" s="257" t="str">
        <f>IF(O38="NO",'Base calculos'!$AH$3,IF(O38="SI",'Base calculos'!$AH$2,""))</f>
        <v/>
      </c>
      <c r="Q38" s="249"/>
      <c r="R38" s="257" t="str">
        <f>IF(Q38="NO",'Base calculos'!$AK$3,IF(Q38="SI",'Base calculos'!$AK$2,""))</f>
        <v/>
      </c>
      <c r="S38" s="249"/>
      <c r="T38" s="257" t="str">
        <f>IF(S38="NO",'Base calculos'!$AN$3,IF(S38="SI",'Base calculos'!$AN$2,""))</f>
        <v/>
      </c>
      <c r="U38" s="253" t="e">
        <f>L38+N38+P38+R38+T38</f>
        <v>#VALUE!</v>
      </c>
      <c r="V38" s="433" t="e">
        <f>IF(U38="NO",'Base calculos'!AS31,IF(U38="SI",'Base calculos'!AS30,""))</f>
        <v>#VALUE!</v>
      </c>
      <c r="W38" s="434"/>
      <c r="X38" s="224"/>
    </row>
    <row r="39" spans="1:26" ht="45" customHeight="1" thickTop="1" thickBot="1" x14ac:dyDescent="0.3">
      <c r="A39" s="437"/>
      <c r="B39" s="438"/>
      <c r="C39" s="442"/>
      <c r="D39" s="442"/>
      <c r="E39" s="446"/>
      <c r="F39" s="449"/>
      <c r="G39" s="342"/>
      <c r="H39" s="430" t="s">
        <v>261</v>
      </c>
      <c r="I39" s="169" t="s">
        <v>887</v>
      </c>
      <c r="J39" s="306"/>
      <c r="K39" s="249"/>
      <c r="L39" s="257" t="str">
        <f>IF(K39="NO",'Base calculos'!$AQ$3,IF(K39="SI",'Base calculos'!$AQ$2,""))</f>
        <v/>
      </c>
      <c r="M39" s="249"/>
      <c r="N39" s="257" t="str">
        <f>IF(M39="NO",'Base calculos'!$AE$3,IF(M39="SI",'Base calculos'!$AE$2,""))</f>
        <v/>
      </c>
      <c r="O39" s="249"/>
      <c r="P39" s="257" t="str">
        <f>IF(O39="NO",'Base calculos'!$AH$3,IF(O39="SI",'Base calculos'!$AH$2,""))</f>
        <v/>
      </c>
      <c r="Q39" s="249"/>
      <c r="R39" s="257" t="str">
        <f>IF(Q39="NO",'Base calculos'!$AK$3,IF(Q39="SI",'Base calculos'!$AK$2,""))</f>
        <v/>
      </c>
      <c r="S39" s="249"/>
      <c r="T39" s="257" t="str">
        <f>IF(S39="NO",'Base calculos'!$AN$3,IF(S39="SI",'Base calculos'!$AN$2,""))</f>
        <v/>
      </c>
      <c r="U39" s="253" t="e">
        <f>L39+N39+P39+R39+T39</f>
        <v>#VALUE!</v>
      </c>
      <c r="V39" s="432" t="e">
        <f>IF(K40&lt;" ",U39,(AVERAGE(U39,U40)))</f>
        <v>#VALUE!</v>
      </c>
      <c r="W39" s="434"/>
      <c r="X39" s="224"/>
    </row>
    <row r="40" spans="1:26" ht="45" customHeight="1" thickTop="1" thickBot="1" x14ac:dyDescent="0.3">
      <c r="A40" s="439"/>
      <c r="B40" s="440"/>
      <c r="C40" s="443"/>
      <c r="D40" s="444"/>
      <c r="E40" s="447"/>
      <c r="F40" s="450"/>
      <c r="G40" s="342"/>
      <c r="H40" s="431"/>
      <c r="I40" s="169" t="s">
        <v>888</v>
      </c>
      <c r="J40" s="306"/>
      <c r="K40" s="249"/>
      <c r="L40" s="257" t="str">
        <f>IF(K40="NO",'Base calculos'!$AQ$3,IF(K40="SI",'Base calculos'!$AQ$2,""))</f>
        <v/>
      </c>
      <c r="M40" s="249"/>
      <c r="N40" s="257" t="str">
        <f>IF(M40="NO",'Base calculos'!$AE$3,IF(M40="SI",'Base calculos'!$AE$2,""))</f>
        <v/>
      </c>
      <c r="O40" s="249"/>
      <c r="P40" s="257" t="str">
        <f>IF(O40="NO",'Base calculos'!$AH$3,IF(O40="SI",'Base calculos'!$AH$2,""))</f>
        <v/>
      </c>
      <c r="Q40" s="249"/>
      <c r="R40" s="257" t="str">
        <f>IF(Q40="NO",'Base calculos'!$AK$3,IF(Q40="SI",'Base calculos'!$AK$2,""))</f>
        <v/>
      </c>
      <c r="S40" s="249"/>
      <c r="T40" s="257" t="str">
        <f>IF(S40="NO",'Base calculos'!$AN$3,IF(S40="SI",'Base calculos'!$AN$2,""))</f>
        <v/>
      </c>
      <c r="U40" s="253" t="e">
        <f t="shared" ref="U40" si="2">L40+N40+P40+R40+T40</f>
        <v>#VALUE!</v>
      </c>
      <c r="V40" s="433" t="e">
        <f>IF(U40="NO",'Base calculos'!AS33,IF(U40="SI",'Base calculos'!AS32,""))</f>
        <v>#VALUE!</v>
      </c>
      <c r="W40" s="434"/>
      <c r="X40" s="224" t="e">
        <f>+(U37+U40)/2</f>
        <v>#VALUE!</v>
      </c>
      <c r="Y40" s="7" t="e">
        <f>IF(#REF!&lt;0,(#REF!+P37+R37+T37+#REF!+#REF!+P40+R40+T40+#REF!)/10,V37)</f>
        <v>#REF!</v>
      </c>
      <c r="Z40" s="7" t="e">
        <f>+E37/Y40</f>
        <v>#VALUE!</v>
      </c>
    </row>
    <row r="41" spans="1:26" ht="8.1" customHeight="1" thickTop="1" thickBot="1" x14ac:dyDescent="0.3">
      <c r="A41" s="163"/>
      <c r="D41" s="165"/>
      <c r="E41" s="165"/>
      <c r="J41" s="212"/>
      <c r="K41" s="278"/>
      <c r="L41" s="258"/>
      <c r="M41" s="212"/>
      <c r="N41" s="164"/>
      <c r="O41" s="164"/>
      <c r="P41" s="258"/>
      <c r="Q41" s="164"/>
      <c r="R41" s="258"/>
      <c r="S41" s="278"/>
      <c r="T41" s="258"/>
      <c r="U41" s="164"/>
      <c r="V41" s="164"/>
      <c r="W41" s="165"/>
    </row>
    <row r="42" spans="1:26" ht="45" customHeight="1" thickTop="1" thickBot="1" x14ac:dyDescent="0.3">
      <c r="A42" s="435">
        <v>7</v>
      </c>
      <c r="B42" s="436"/>
      <c r="C42" s="441">
        <f>'Etapa 1 Identificación'!$H$17</f>
        <v>0</v>
      </c>
      <c r="D42" s="441">
        <f>'Etapa 1 Identificación'!$H$19</f>
        <v>0</v>
      </c>
      <c r="E42" s="445" t="e">
        <f>+'Etapa 1 Identificación'!H30</f>
        <v>#VALUE!</v>
      </c>
      <c r="F42" s="448"/>
      <c r="G42" s="342"/>
      <c r="H42" s="430" t="s">
        <v>246</v>
      </c>
      <c r="I42" s="169" t="s">
        <v>887</v>
      </c>
      <c r="J42" s="306"/>
      <c r="K42" s="249"/>
      <c r="L42" s="257" t="str">
        <f>IF(K42="NO",'Base calculos'!$AQ$3,IF(K42="SI",'Base calculos'!$AQ$2,""))</f>
        <v/>
      </c>
      <c r="M42" s="249"/>
      <c r="N42" s="257" t="str">
        <f>IF(M42="NO",'Base calculos'!$AE$3,IF(M42="SI",'Base calculos'!$AE$2,""))</f>
        <v/>
      </c>
      <c r="O42" s="249"/>
      <c r="P42" s="257" t="str">
        <f>IF(O42="NO",'Base calculos'!$AH$3,IF(O42="SI",'Base calculos'!$AH$2,""))</f>
        <v/>
      </c>
      <c r="Q42" s="249"/>
      <c r="R42" s="257" t="str">
        <f>IF(Q42="NO",'Base calculos'!$AK$3,IF(Q42="SI",'Base calculos'!$AK$2,""))</f>
        <v/>
      </c>
      <c r="S42" s="249"/>
      <c r="T42" s="257" t="str">
        <f>IF(S42="NO",'Base calculos'!$AN$3,IF(S42="SI",'Base calculos'!$AN$2,""))</f>
        <v/>
      </c>
      <c r="U42" s="283" t="e">
        <f>L42+N42+P42+R42+T42</f>
        <v>#VALUE!</v>
      </c>
      <c r="V42" s="432" t="e">
        <f>IF(K43&lt;" ",U42,(AVERAGE(U42,U43)))</f>
        <v>#VALUE!</v>
      </c>
      <c r="W42" s="434" t="e">
        <f>+E42</f>
        <v>#VALUE!</v>
      </c>
      <c r="X42" s="224" t="e">
        <f>+U42+U45</f>
        <v>#VALUE!</v>
      </c>
      <c r="Y42" s="125" t="e">
        <f>+X42/2</f>
        <v>#VALUE!</v>
      </c>
    </row>
    <row r="43" spans="1:26" ht="45" customHeight="1" thickTop="1" thickBot="1" x14ac:dyDescent="0.3">
      <c r="A43" s="437"/>
      <c r="B43" s="438"/>
      <c r="C43" s="442"/>
      <c r="D43" s="442"/>
      <c r="E43" s="446"/>
      <c r="F43" s="449"/>
      <c r="G43" s="342"/>
      <c r="H43" s="431"/>
      <c r="I43" s="169" t="s">
        <v>888</v>
      </c>
      <c r="J43" s="306"/>
      <c r="K43" s="249"/>
      <c r="L43" s="257" t="str">
        <f>IF(K43="NO",'Base calculos'!$AQ$3,IF(K43="SI",'Base calculos'!$AQ$2,""))</f>
        <v/>
      </c>
      <c r="M43" s="249"/>
      <c r="N43" s="257" t="str">
        <f>IF(M43="NO",'Base calculos'!$AE$3,IF(M43="SI",'Base calculos'!$AE$2,""))</f>
        <v/>
      </c>
      <c r="O43" s="249"/>
      <c r="P43" s="257" t="str">
        <f>IF(O43="NO",'Base calculos'!$AH$3,IF(O43="SI",'Base calculos'!$AH$2,""))</f>
        <v/>
      </c>
      <c r="Q43" s="249"/>
      <c r="R43" s="257" t="str">
        <f>IF(Q43="NO",'Base calculos'!$AK$3,IF(Q43="SI",'Base calculos'!$AK$2,""))</f>
        <v/>
      </c>
      <c r="S43" s="249"/>
      <c r="T43" s="257" t="str">
        <f>IF(S43="NO",'Base calculos'!$AN$3,IF(S43="SI",'Base calculos'!$AN$2,""))</f>
        <v/>
      </c>
      <c r="U43" s="253" t="e">
        <f>L43+N43+P43+R43+T43</f>
        <v>#VALUE!</v>
      </c>
      <c r="V43" s="433" t="e">
        <f>IF(U43="NO",'Base calculos'!AS36,IF(U43="SI",'Base calculos'!AS35,""))</f>
        <v>#VALUE!</v>
      </c>
      <c r="W43" s="434"/>
      <c r="X43" s="224"/>
    </row>
    <row r="44" spans="1:26" ht="45" customHeight="1" thickTop="1" thickBot="1" x14ac:dyDescent="0.3">
      <c r="A44" s="437"/>
      <c r="B44" s="438"/>
      <c r="C44" s="442"/>
      <c r="D44" s="442"/>
      <c r="E44" s="446"/>
      <c r="F44" s="449"/>
      <c r="G44" s="342"/>
      <c r="H44" s="430" t="s">
        <v>261</v>
      </c>
      <c r="I44" s="169" t="s">
        <v>887</v>
      </c>
      <c r="J44" s="306"/>
      <c r="K44" s="249"/>
      <c r="L44" s="257" t="str">
        <f>IF(K44="NO",'Base calculos'!$AQ$3,IF(K44="SI",'Base calculos'!$AQ$2,""))</f>
        <v/>
      </c>
      <c r="M44" s="249"/>
      <c r="N44" s="257" t="str">
        <f>IF(M44="NO",'Base calculos'!$AE$3,IF(M44="SI",'Base calculos'!$AE$2,""))</f>
        <v/>
      </c>
      <c r="O44" s="249"/>
      <c r="P44" s="257" t="str">
        <f>IF(O44="NO",'Base calculos'!$AH$3,IF(O44="SI",'Base calculos'!$AH$2,""))</f>
        <v/>
      </c>
      <c r="Q44" s="249"/>
      <c r="R44" s="257" t="str">
        <f>IF(Q44="NO",'Base calculos'!$AK$3,IF(Q44="SI",'Base calculos'!$AK$2,""))</f>
        <v/>
      </c>
      <c r="S44" s="249"/>
      <c r="T44" s="257" t="str">
        <f>IF(S44="NO",'Base calculos'!$AN$3,IF(S44="SI",'Base calculos'!$AN$2,""))</f>
        <v/>
      </c>
      <c r="U44" s="253" t="e">
        <f>L44+N44+P44+R44+T44</f>
        <v>#VALUE!</v>
      </c>
      <c r="V44" s="432" t="e">
        <f>IF(K45&lt;" ",U44,(AVERAGE(U44,U45)))</f>
        <v>#VALUE!</v>
      </c>
      <c r="W44" s="434"/>
      <c r="X44" s="224"/>
    </row>
    <row r="45" spans="1:26" ht="45" customHeight="1" thickTop="1" thickBot="1" x14ac:dyDescent="0.3">
      <c r="A45" s="439"/>
      <c r="B45" s="440"/>
      <c r="C45" s="443"/>
      <c r="D45" s="444"/>
      <c r="E45" s="447"/>
      <c r="F45" s="450"/>
      <c r="G45" s="342"/>
      <c r="H45" s="431"/>
      <c r="I45" s="169" t="s">
        <v>888</v>
      </c>
      <c r="J45" s="306"/>
      <c r="K45" s="249"/>
      <c r="L45" s="257" t="str">
        <f>IF(K45="NO",'Base calculos'!$AQ$3,IF(K45="SI",'Base calculos'!$AQ$2,""))</f>
        <v/>
      </c>
      <c r="M45" s="249"/>
      <c r="N45" s="257" t="str">
        <f>IF(M45="NO",'Base calculos'!$AE$3,IF(M45="SI",'Base calculos'!$AE$2,""))</f>
        <v/>
      </c>
      <c r="O45" s="249"/>
      <c r="P45" s="257" t="str">
        <f>IF(O45="NO",'Base calculos'!$AH$3,IF(O45="SI",'Base calculos'!$AH$2,""))</f>
        <v/>
      </c>
      <c r="Q45" s="249"/>
      <c r="R45" s="257" t="str">
        <f>IF(Q45="NO",'Base calculos'!$AK$3,IF(Q45="SI",'Base calculos'!$AK$2,""))</f>
        <v/>
      </c>
      <c r="S45" s="249"/>
      <c r="T45" s="257" t="str">
        <f>IF(S45="NO",'Base calculos'!$AN$3,IF(S45="SI",'Base calculos'!$AN$2,""))</f>
        <v/>
      </c>
      <c r="U45" s="253" t="e">
        <f t="shared" ref="U45" si="3">L45+N45+P45+R45+T45</f>
        <v>#VALUE!</v>
      </c>
      <c r="V45" s="433" t="e">
        <f>IF(U45="NO",'Base calculos'!AS38,IF(U45="SI",'Base calculos'!AS37,""))</f>
        <v>#VALUE!</v>
      </c>
      <c r="W45" s="434"/>
      <c r="X45" s="224" t="e">
        <f>+(U42+U45)/2</f>
        <v>#VALUE!</v>
      </c>
      <c r="Y45" s="7" t="e">
        <f>IF(#REF!&lt;0,(#REF!+P42+R42+T42+#REF!+#REF!+P45+R45+T45+#REF!)/10,V42)</f>
        <v>#REF!</v>
      </c>
      <c r="Z45" s="7" t="e">
        <f>+E42/Y45</f>
        <v>#VALUE!</v>
      </c>
    </row>
    <row r="46" spans="1:26" ht="8.1" customHeight="1" thickTop="1" thickBot="1" x14ac:dyDescent="0.3">
      <c r="A46" s="163"/>
      <c r="D46" s="165"/>
      <c r="E46" s="165"/>
      <c r="J46" s="212"/>
      <c r="K46" s="278"/>
      <c r="L46" s="258"/>
      <c r="M46" s="212"/>
      <c r="N46" s="164"/>
      <c r="O46" s="278"/>
      <c r="P46" s="258"/>
      <c r="Q46" s="164"/>
      <c r="R46" s="258"/>
      <c r="S46" s="164"/>
      <c r="T46" s="258"/>
      <c r="U46" s="164"/>
      <c r="V46" s="164"/>
      <c r="W46" s="165"/>
    </row>
    <row r="47" spans="1:26" ht="45" customHeight="1" thickTop="1" thickBot="1" x14ac:dyDescent="0.3">
      <c r="A47" s="435">
        <v>8</v>
      </c>
      <c r="B47" s="436"/>
      <c r="C47" s="441">
        <f>'Etapa 1 Identificación'!$I$17</f>
        <v>0</v>
      </c>
      <c r="D47" s="441">
        <f>'Etapa 1 Identificación'!$I$19</f>
        <v>0</v>
      </c>
      <c r="E47" s="445" t="e">
        <f>+'Etapa 1 Identificación'!I30</f>
        <v>#VALUE!</v>
      </c>
      <c r="F47" s="448"/>
      <c r="G47" s="342"/>
      <c r="H47" s="430" t="s">
        <v>246</v>
      </c>
      <c r="I47" s="169" t="s">
        <v>887</v>
      </c>
      <c r="J47" s="306"/>
      <c r="K47" s="249"/>
      <c r="L47" s="257" t="str">
        <f>IF(K47="NO",'Base calculos'!$AQ$3,IF(K47="SI",'Base calculos'!$AQ$2,""))</f>
        <v/>
      </c>
      <c r="M47" s="249"/>
      <c r="N47" s="257" t="str">
        <f>IF(M47="NO",'Base calculos'!$AE$3,IF(M47="SI",'Base calculos'!$AE$2,""))</f>
        <v/>
      </c>
      <c r="O47" s="249"/>
      <c r="P47" s="257" t="str">
        <f>IF(O47="NO",'Base calculos'!$AH$3,IF(O47="SI",'Base calculos'!$AH$2,""))</f>
        <v/>
      </c>
      <c r="Q47" s="249"/>
      <c r="R47" s="257" t="str">
        <f>IF(Q47="NO",'Base calculos'!$AK$3,IF(Q47="SI",'Base calculos'!$AK$2,""))</f>
        <v/>
      </c>
      <c r="S47" s="249"/>
      <c r="T47" s="257" t="str">
        <f>IF(S47="NO",'Base calculos'!$AN$3,IF(S47="SI",'Base calculos'!$AN$2,""))</f>
        <v/>
      </c>
      <c r="U47" s="283" t="e">
        <f>L47+N47+P47+R47+T47</f>
        <v>#VALUE!</v>
      </c>
      <c r="V47" s="432" t="e">
        <f>IF(K48&lt;" ",U47,(AVERAGE(U47,U48)))</f>
        <v>#VALUE!</v>
      </c>
      <c r="W47" s="434" t="e">
        <f>+E47</f>
        <v>#VALUE!</v>
      </c>
      <c r="X47" s="224" t="e">
        <f>+U47+U50</f>
        <v>#VALUE!</v>
      </c>
      <c r="Y47" s="125" t="e">
        <f>+X47/2</f>
        <v>#VALUE!</v>
      </c>
    </row>
    <row r="48" spans="1:26" ht="45" customHeight="1" thickTop="1" thickBot="1" x14ac:dyDescent="0.3">
      <c r="A48" s="437"/>
      <c r="B48" s="438"/>
      <c r="C48" s="442"/>
      <c r="D48" s="442"/>
      <c r="E48" s="446"/>
      <c r="F48" s="449"/>
      <c r="G48" s="342"/>
      <c r="H48" s="431"/>
      <c r="I48" s="169" t="s">
        <v>888</v>
      </c>
      <c r="J48" s="306"/>
      <c r="K48" s="249"/>
      <c r="L48" s="257" t="str">
        <f>IF(K48="NO",'Base calculos'!$AQ$3,IF(K48="SI",'Base calculos'!$AQ$2,""))</f>
        <v/>
      </c>
      <c r="M48" s="249"/>
      <c r="N48" s="257" t="str">
        <f>IF(M48="NO",'Base calculos'!$AE$3,IF(M48="SI",'Base calculos'!$AE$2,""))</f>
        <v/>
      </c>
      <c r="O48" s="249"/>
      <c r="P48" s="257" t="str">
        <f>IF(O48="NO",'Base calculos'!$AH$3,IF(O48="SI",'Base calculos'!$AH$2,""))</f>
        <v/>
      </c>
      <c r="Q48" s="249"/>
      <c r="R48" s="257" t="str">
        <f>IF(Q48="NO",'Base calculos'!$AK$3,IF(Q48="SI",'Base calculos'!$AK$2,""))</f>
        <v/>
      </c>
      <c r="S48" s="249"/>
      <c r="T48" s="257" t="str">
        <f>IF(S48="NO",'Base calculos'!$AN$3,IF(S48="SI",'Base calculos'!$AN$2,""))</f>
        <v/>
      </c>
      <c r="U48" s="253" t="e">
        <f>L48+N48+P48+R48+T48</f>
        <v>#VALUE!</v>
      </c>
      <c r="V48" s="433" t="e">
        <f>IF(U48="NO",'Base calculos'!AS41,IF(U48="SI",'Base calculos'!AS40,""))</f>
        <v>#VALUE!</v>
      </c>
      <c r="W48" s="434"/>
      <c r="X48" s="224"/>
    </row>
    <row r="49" spans="1:26" ht="45" customHeight="1" thickTop="1" thickBot="1" x14ac:dyDescent="0.3">
      <c r="A49" s="437"/>
      <c r="B49" s="438"/>
      <c r="C49" s="442"/>
      <c r="D49" s="442"/>
      <c r="E49" s="446"/>
      <c r="F49" s="449"/>
      <c r="G49" s="342"/>
      <c r="H49" s="430" t="s">
        <v>261</v>
      </c>
      <c r="I49" s="169" t="s">
        <v>887</v>
      </c>
      <c r="J49" s="306"/>
      <c r="K49" s="249"/>
      <c r="L49" s="257" t="str">
        <f>IF(K49="NO",'Base calculos'!$AQ$3,IF(K49="SI",'Base calculos'!$AQ$2,""))</f>
        <v/>
      </c>
      <c r="M49" s="249"/>
      <c r="N49" s="257" t="str">
        <f>IF(M49="NO",'Base calculos'!$AE$3,IF(M49="SI",'Base calculos'!$AE$2,""))</f>
        <v/>
      </c>
      <c r="O49" s="249"/>
      <c r="P49" s="257" t="str">
        <f>IF(O49="NO",'Base calculos'!$AH$3,IF(O49="SI",'Base calculos'!$AH$2,""))</f>
        <v/>
      </c>
      <c r="Q49" s="249"/>
      <c r="R49" s="257" t="str">
        <f>IF(Q49="NO",'Base calculos'!$AK$3,IF(Q49="SI",'Base calculos'!$AK$2,""))</f>
        <v/>
      </c>
      <c r="S49" s="249"/>
      <c r="T49" s="257" t="str">
        <f>IF(S49="NO",'Base calculos'!$AN$3,IF(S49="SI",'Base calculos'!$AN$2,""))</f>
        <v/>
      </c>
      <c r="U49" s="253" t="e">
        <f>L49+N49+P49+R49+T49</f>
        <v>#VALUE!</v>
      </c>
      <c r="V49" s="432" t="e">
        <f>IF(K50&lt;" ",U49,(AVERAGE(U49,U50)))</f>
        <v>#VALUE!</v>
      </c>
      <c r="W49" s="434"/>
      <c r="X49" s="224"/>
    </row>
    <row r="50" spans="1:26" ht="45" customHeight="1" thickTop="1" thickBot="1" x14ac:dyDescent="0.3">
      <c r="A50" s="439"/>
      <c r="B50" s="440"/>
      <c r="C50" s="443"/>
      <c r="D50" s="444"/>
      <c r="E50" s="447"/>
      <c r="F50" s="450"/>
      <c r="G50" s="342"/>
      <c r="H50" s="431"/>
      <c r="I50" s="169" t="s">
        <v>888</v>
      </c>
      <c r="J50" s="306"/>
      <c r="K50" s="249"/>
      <c r="L50" s="257" t="str">
        <f>IF(K50="NO",'Base calculos'!$AQ$3,IF(K50="SI",'Base calculos'!$AQ$2,""))</f>
        <v/>
      </c>
      <c r="M50" s="249"/>
      <c r="N50" s="257" t="str">
        <f>IF(M50="NO",'Base calculos'!$AE$3,IF(M50="SI",'Base calculos'!$AE$2,""))</f>
        <v/>
      </c>
      <c r="O50" s="249"/>
      <c r="P50" s="257" t="str">
        <f>IF(O50="NO",'Base calculos'!$AH$3,IF(O50="SI",'Base calculos'!$AH$2,""))</f>
        <v/>
      </c>
      <c r="Q50" s="249"/>
      <c r="R50" s="257" t="str">
        <f>IF(Q50="NO",'Base calculos'!$AK$3,IF(Q50="SI",'Base calculos'!$AK$2,""))</f>
        <v/>
      </c>
      <c r="S50" s="249"/>
      <c r="T50" s="257" t="str">
        <f>IF(S50="NO",'Base calculos'!$AN$3,IF(S50="SI",'Base calculos'!$AN$2,""))</f>
        <v/>
      </c>
      <c r="U50" s="253" t="e">
        <f t="shared" ref="U50" si="4">L50+N50+P50+R50+T50</f>
        <v>#VALUE!</v>
      </c>
      <c r="V50" s="433" t="e">
        <f>IF(U50="NO",'Base calculos'!AS43,IF(U50="SI",'Base calculos'!AS42,""))</f>
        <v>#VALUE!</v>
      </c>
      <c r="W50" s="434"/>
      <c r="X50" s="224" t="e">
        <f>+(U47+U50)/2</f>
        <v>#VALUE!</v>
      </c>
      <c r="Y50" s="7" t="e">
        <f>IF(#REF!&lt;0,(#REF!+P47+R47+T47+#REF!+#REF!+P50+R50+T50+#REF!)/10,V47)</f>
        <v>#REF!</v>
      </c>
      <c r="Z50" s="7" t="e">
        <f>+E47/Y50</f>
        <v>#VALUE!</v>
      </c>
    </row>
    <row r="51" spans="1:26" ht="8.1" customHeight="1" thickTop="1" thickBot="1" x14ac:dyDescent="0.3">
      <c r="A51" s="163"/>
      <c r="D51" s="165"/>
      <c r="E51" s="165"/>
      <c r="J51" s="212"/>
      <c r="K51" s="286"/>
      <c r="L51" s="258"/>
      <c r="M51" s="212"/>
      <c r="N51" s="164"/>
      <c r="O51" s="286"/>
      <c r="P51" s="258"/>
      <c r="Q51" s="278"/>
      <c r="R51" s="258"/>
      <c r="S51" s="164"/>
      <c r="T51" s="258"/>
      <c r="U51" s="164"/>
      <c r="V51" s="164"/>
      <c r="W51" s="165"/>
    </row>
    <row r="52" spans="1:26" ht="8.1" customHeight="1" thickTop="1" thickBot="1" x14ac:dyDescent="0.3">
      <c r="A52" s="163"/>
      <c r="D52" s="165"/>
      <c r="E52" s="165"/>
      <c r="J52" s="212"/>
      <c r="K52" s="164"/>
      <c r="L52" s="258"/>
      <c r="M52" s="212"/>
      <c r="N52" s="164"/>
      <c r="O52" s="164"/>
      <c r="P52" s="258"/>
      <c r="Q52" s="164"/>
      <c r="R52" s="258"/>
      <c r="S52" s="164"/>
      <c r="T52" s="258"/>
      <c r="U52" s="164"/>
      <c r="V52" s="164"/>
      <c r="W52" s="165"/>
    </row>
    <row r="53" spans="1:26" ht="45" customHeight="1" thickTop="1" thickBot="1" x14ac:dyDescent="0.3">
      <c r="A53" s="435">
        <v>9</v>
      </c>
      <c r="B53" s="436"/>
      <c r="C53" s="441">
        <f>'Etapa 1 Identificación'!$I$17</f>
        <v>0</v>
      </c>
      <c r="D53" s="441">
        <f>'Etapa 1 Identificación'!$I$19</f>
        <v>0</v>
      </c>
      <c r="E53" s="445" t="e">
        <f>+'Etapa 1 Identificación'!J30</f>
        <v>#VALUE!</v>
      </c>
      <c r="F53" s="448"/>
      <c r="G53" s="342"/>
      <c r="H53" s="430" t="s">
        <v>246</v>
      </c>
      <c r="I53" s="169" t="s">
        <v>887</v>
      </c>
      <c r="J53" s="306"/>
      <c r="K53" s="249"/>
      <c r="L53" s="257" t="str">
        <f>IF(K53="NO",'Base calculos'!$AQ$3,IF(K53="SI",'Base calculos'!$AQ$2,""))</f>
        <v/>
      </c>
      <c r="M53" s="249"/>
      <c r="N53" s="257" t="str">
        <f>IF(M53="NO",'Base calculos'!$AE$3,IF(M53="SI",'Base calculos'!$AE$2,""))</f>
        <v/>
      </c>
      <c r="O53" s="249"/>
      <c r="P53" s="257" t="str">
        <f>IF(O53="NO",'Base calculos'!$AH$3,IF(O53="SI",'Base calculos'!$AH$2,""))</f>
        <v/>
      </c>
      <c r="Q53" s="249"/>
      <c r="R53" s="257" t="str">
        <f>IF(Q53="NO",'Base calculos'!$AK$3,IF(Q53="SI",'Base calculos'!$AK$2,""))</f>
        <v/>
      </c>
      <c r="S53" s="249"/>
      <c r="T53" s="257" t="str">
        <f>IF(S53="NO",'Base calculos'!$AN$3,IF(S53="SI",'Base calculos'!$AN$2,""))</f>
        <v/>
      </c>
      <c r="U53" s="283" t="e">
        <f>L53+N53+P53+R53+T53</f>
        <v>#VALUE!</v>
      </c>
      <c r="V53" s="432" t="e">
        <f>IF(K54&lt;" ",U53,(AVERAGE(U53,U54)))</f>
        <v>#VALUE!</v>
      </c>
      <c r="W53" s="434" t="e">
        <f>+E53</f>
        <v>#VALUE!</v>
      </c>
      <c r="X53" s="224" t="e">
        <f>+U53+U56</f>
        <v>#VALUE!</v>
      </c>
      <c r="Y53" s="125" t="e">
        <f>+X53/2</f>
        <v>#VALUE!</v>
      </c>
    </row>
    <row r="54" spans="1:26" ht="45" customHeight="1" thickTop="1" thickBot="1" x14ac:dyDescent="0.3">
      <c r="A54" s="437"/>
      <c r="B54" s="438"/>
      <c r="C54" s="442"/>
      <c r="D54" s="442"/>
      <c r="E54" s="446"/>
      <c r="F54" s="449"/>
      <c r="G54" s="342"/>
      <c r="H54" s="431"/>
      <c r="I54" s="169" t="s">
        <v>888</v>
      </c>
      <c r="J54" s="306"/>
      <c r="K54" s="249"/>
      <c r="L54" s="257" t="str">
        <f>IF(K54="NO",'Base calculos'!$AQ$3,IF(K54="SI",'Base calculos'!$AQ$2,""))</f>
        <v/>
      </c>
      <c r="M54" s="249"/>
      <c r="N54" s="257" t="str">
        <f>IF(M54="NO",'Base calculos'!$AE$3,IF(M54="SI",'Base calculos'!$AE$2,""))</f>
        <v/>
      </c>
      <c r="O54" s="249"/>
      <c r="P54" s="257" t="str">
        <f>IF(O54="NO",'Base calculos'!$AH$3,IF(O54="SI",'Base calculos'!$AH$2,""))</f>
        <v/>
      </c>
      <c r="Q54" s="249"/>
      <c r="R54" s="257" t="str">
        <f>IF(Q54="NO",'Base calculos'!$AK$3,IF(Q54="SI",'Base calculos'!$AK$2,""))</f>
        <v/>
      </c>
      <c r="S54" s="249"/>
      <c r="T54" s="257" t="str">
        <f>IF(S54="NO",'Base calculos'!$AN$3,IF(S54="SI",'Base calculos'!$AN$2,""))</f>
        <v/>
      </c>
      <c r="U54" s="253" t="e">
        <f>L54+N54+P54+R54+T54</f>
        <v>#VALUE!</v>
      </c>
      <c r="V54" s="433" t="e">
        <f>IF(U54="NO",'Base calculos'!AS47,IF(U54="SI",'Base calculos'!AS46,""))</f>
        <v>#VALUE!</v>
      </c>
      <c r="W54" s="434"/>
      <c r="X54" s="224"/>
    </row>
    <row r="55" spans="1:26" ht="45" customHeight="1" thickTop="1" thickBot="1" x14ac:dyDescent="0.3">
      <c r="A55" s="437"/>
      <c r="B55" s="438"/>
      <c r="C55" s="442"/>
      <c r="D55" s="442"/>
      <c r="E55" s="446"/>
      <c r="F55" s="449"/>
      <c r="G55" s="342"/>
      <c r="H55" s="430" t="s">
        <v>261</v>
      </c>
      <c r="I55" s="169" t="s">
        <v>887</v>
      </c>
      <c r="J55" s="306"/>
      <c r="K55" s="249"/>
      <c r="L55" s="257" t="str">
        <f>IF(K55="NO",'Base calculos'!$AQ$3,IF(K55="SI",'Base calculos'!$AQ$2,""))</f>
        <v/>
      </c>
      <c r="M55" s="249"/>
      <c r="N55" s="257" t="str">
        <f>IF(M55="NO",'Base calculos'!$AE$3,IF(M55="SI",'Base calculos'!$AE$2,""))</f>
        <v/>
      </c>
      <c r="O55" s="249"/>
      <c r="P55" s="257" t="str">
        <f>IF(O55="NO",'Base calculos'!$AH$3,IF(O55="SI",'Base calculos'!$AH$2,""))</f>
        <v/>
      </c>
      <c r="Q55" s="249"/>
      <c r="R55" s="257" t="str">
        <f>IF(Q55="NO",'Base calculos'!$AK$3,IF(Q55="SI",'Base calculos'!$AK$2,""))</f>
        <v/>
      </c>
      <c r="S55" s="249"/>
      <c r="T55" s="257" t="str">
        <f>IF(S55="NO",'Base calculos'!$AN$3,IF(S55="SI",'Base calculos'!$AN$2,""))</f>
        <v/>
      </c>
      <c r="U55" s="253" t="e">
        <f>L55+N55+P55+R55+T55</f>
        <v>#VALUE!</v>
      </c>
      <c r="V55" s="432" t="e">
        <f>IF(K56&lt;" ",U55,(AVERAGE(U55,U56)))</f>
        <v>#VALUE!</v>
      </c>
      <c r="W55" s="434"/>
      <c r="X55" s="224"/>
    </row>
    <row r="56" spans="1:26" ht="45" customHeight="1" thickTop="1" thickBot="1" x14ac:dyDescent="0.3">
      <c r="A56" s="439"/>
      <c r="B56" s="440"/>
      <c r="C56" s="443"/>
      <c r="D56" s="444"/>
      <c r="E56" s="447"/>
      <c r="F56" s="450"/>
      <c r="G56" s="342"/>
      <c r="H56" s="431"/>
      <c r="I56" s="169" t="s">
        <v>888</v>
      </c>
      <c r="J56" s="306"/>
      <c r="K56" s="249"/>
      <c r="L56" s="257" t="str">
        <f>IF(K56="NO",'Base calculos'!$AQ$3,IF(K56="SI",'Base calculos'!$AQ$2,""))</f>
        <v/>
      </c>
      <c r="M56" s="249"/>
      <c r="N56" s="257" t="str">
        <f>IF(M56="NO",'Base calculos'!$AE$3,IF(M56="SI",'Base calculos'!$AE$2,""))</f>
        <v/>
      </c>
      <c r="O56" s="249"/>
      <c r="P56" s="257" t="str">
        <f>IF(O56="NO",'Base calculos'!$AH$3,IF(O56="SI",'Base calculos'!$AH$2,""))</f>
        <v/>
      </c>
      <c r="Q56" s="249"/>
      <c r="R56" s="257" t="str">
        <f>IF(Q56="NO",'Base calculos'!$AK$3,IF(Q56="SI",'Base calculos'!$AK$2,""))</f>
        <v/>
      </c>
      <c r="S56" s="249"/>
      <c r="T56" s="257" t="str">
        <f>IF(S56="NO",'Base calculos'!$AN$3,IF(S56="SI",'Base calculos'!$AN$2,""))</f>
        <v/>
      </c>
      <c r="U56" s="253" t="e">
        <f t="shared" ref="U56" si="5">L56+N56+P56+R56+T56</f>
        <v>#VALUE!</v>
      </c>
      <c r="V56" s="433" t="e">
        <f>IF(U56="NO",'Base calculos'!AS49,IF(U56="SI",'Base calculos'!AS48,""))</f>
        <v>#VALUE!</v>
      </c>
      <c r="W56" s="434"/>
      <c r="X56" s="224" t="e">
        <f>+(U53+U56)/2</f>
        <v>#VALUE!</v>
      </c>
      <c r="Y56" s="7" t="e">
        <f>IF(#REF!&lt;0,(#REF!+P53+R53+T53+#REF!+#REF!+P56+R56+T56+#REF!)/10,V53)</f>
        <v>#REF!</v>
      </c>
      <c r="Z56" s="7" t="e">
        <f>+E53/Y56</f>
        <v>#VALUE!</v>
      </c>
    </row>
    <row r="57" spans="1:26" ht="16.5" thickTop="1" thickBot="1" x14ac:dyDescent="0.3"/>
    <row r="58" spans="1:26" ht="45" customHeight="1" thickTop="1" thickBot="1" x14ac:dyDescent="0.3">
      <c r="A58" s="435">
        <v>10</v>
      </c>
      <c r="B58" s="436"/>
      <c r="C58" s="441">
        <f>'Etapa 1 Identificación'!$I$17</f>
        <v>0</v>
      </c>
      <c r="D58" s="441">
        <f>'Etapa 1 Identificación'!$I$19</f>
        <v>0</v>
      </c>
      <c r="E58" s="445" t="e">
        <f>+'Etapa 1 Identificación'!K30</f>
        <v>#VALUE!</v>
      </c>
      <c r="F58" s="448"/>
      <c r="G58" s="342"/>
      <c r="H58" s="430" t="s">
        <v>246</v>
      </c>
      <c r="I58" s="169" t="s">
        <v>887</v>
      </c>
      <c r="J58" s="306"/>
      <c r="K58" s="249"/>
      <c r="L58" s="257" t="str">
        <f>IF(K58="NO",'Base calculos'!$AQ$3,IF(K58="SI",'Base calculos'!$AQ$2,""))</f>
        <v/>
      </c>
      <c r="M58" s="249"/>
      <c r="N58" s="257" t="str">
        <f>IF(M58="NO",'Base calculos'!$AE$3,IF(M58="SI",'Base calculos'!$AE$2,""))</f>
        <v/>
      </c>
      <c r="O58" s="249"/>
      <c r="P58" s="257" t="str">
        <f>IF(O58="NO",'Base calculos'!$AH$3,IF(O58="SI",'Base calculos'!$AH$2,""))</f>
        <v/>
      </c>
      <c r="Q58" s="249"/>
      <c r="R58" s="257" t="str">
        <f>IF(Q58="NO",'Base calculos'!$AK$3,IF(Q58="SI",'Base calculos'!$AK$2,""))</f>
        <v/>
      </c>
      <c r="S58" s="249"/>
      <c r="T58" s="257" t="str">
        <f>IF(S58="NO",'Base calculos'!$AN$3,IF(S58="SI",'Base calculos'!$AN$2,""))</f>
        <v/>
      </c>
      <c r="U58" s="283" t="e">
        <f>L58+N58+P58+R58+T58</f>
        <v>#VALUE!</v>
      </c>
      <c r="V58" s="432" t="e">
        <f>IF(K59&lt;" ",U58,(AVERAGE(U58,U59)))</f>
        <v>#VALUE!</v>
      </c>
      <c r="W58" s="434" t="e">
        <f>+E58</f>
        <v>#VALUE!</v>
      </c>
      <c r="X58" s="224" t="e">
        <f>+U58+U61</f>
        <v>#VALUE!</v>
      </c>
      <c r="Y58" s="125" t="e">
        <f>+X58/2</f>
        <v>#VALUE!</v>
      </c>
    </row>
    <row r="59" spans="1:26" ht="45" customHeight="1" thickTop="1" thickBot="1" x14ac:dyDescent="0.3">
      <c r="A59" s="437"/>
      <c r="B59" s="438"/>
      <c r="C59" s="442"/>
      <c r="D59" s="442"/>
      <c r="E59" s="446"/>
      <c r="F59" s="449"/>
      <c r="G59" s="342"/>
      <c r="H59" s="431"/>
      <c r="I59" s="169" t="s">
        <v>888</v>
      </c>
      <c r="J59" s="306"/>
      <c r="K59" s="249"/>
      <c r="L59" s="257" t="str">
        <f>IF(K59="NO",'Base calculos'!$AQ$3,IF(K59="SI",'Base calculos'!$AQ$2,""))</f>
        <v/>
      </c>
      <c r="M59" s="249"/>
      <c r="N59" s="257" t="str">
        <f>IF(M59="NO",'Base calculos'!$AE$3,IF(M59="SI",'Base calculos'!$AE$2,""))</f>
        <v/>
      </c>
      <c r="O59" s="249"/>
      <c r="P59" s="257" t="str">
        <f>IF(O59="NO",'Base calculos'!$AH$3,IF(O59="SI",'Base calculos'!$AH$2,""))</f>
        <v/>
      </c>
      <c r="Q59" s="249"/>
      <c r="R59" s="257" t="str">
        <f>IF(Q59="NO",'Base calculos'!$AK$3,IF(Q59="SI",'Base calculos'!$AK$2,""))</f>
        <v/>
      </c>
      <c r="S59" s="249"/>
      <c r="T59" s="257" t="str">
        <f>IF(S59="NO",'Base calculos'!$AN$3,IF(S59="SI",'Base calculos'!$AN$2,""))</f>
        <v/>
      </c>
      <c r="U59" s="253" t="e">
        <f>L59+N59+P59+R59+T59</f>
        <v>#VALUE!</v>
      </c>
      <c r="V59" s="433" t="e">
        <f>IF(U59="NO",'Base calculos'!AS52,IF(U59="SI",'Base calculos'!AS51,""))</f>
        <v>#VALUE!</v>
      </c>
      <c r="W59" s="434"/>
      <c r="X59" s="224"/>
    </row>
    <row r="60" spans="1:26" ht="45" customHeight="1" thickTop="1" thickBot="1" x14ac:dyDescent="0.3">
      <c r="A60" s="437"/>
      <c r="B60" s="438"/>
      <c r="C60" s="442"/>
      <c r="D60" s="442"/>
      <c r="E60" s="446"/>
      <c r="F60" s="449"/>
      <c r="G60" s="342"/>
      <c r="H60" s="430" t="s">
        <v>261</v>
      </c>
      <c r="I60" s="169" t="s">
        <v>887</v>
      </c>
      <c r="J60" s="306"/>
      <c r="K60" s="249"/>
      <c r="L60" s="257" t="str">
        <f>IF(K60="NO",'Base calculos'!$AQ$3,IF(K60="SI",'Base calculos'!$AQ$2,""))</f>
        <v/>
      </c>
      <c r="M60" s="249"/>
      <c r="N60" s="257" t="str">
        <f>IF(M60="NO",'Base calculos'!$AE$3,IF(M60="SI",'Base calculos'!$AE$2,""))</f>
        <v/>
      </c>
      <c r="O60" s="249"/>
      <c r="P60" s="257" t="str">
        <f>IF(O60="NO",'Base calculos'!$AH$3,IF(O60="SI",'Base calculos'!$AH$2,""))</f>
        <v/>
      </c>
      <c r="Q60" s="249"/>
      <c r="R60" s="257" t="str">
        <f>IF(Q60="NO",'Base calculos'!$AK$3,IF(Q60="SI",'Base calculos'!$AK$2,""))</f>
        <v/>
      </c>
      <c r="S60" s="249"/>
      <c r="T60" s="257" t="str">
        <f>IF(S60="NO",'Base calculos'!$AN$3,IF(S60="SI",'Base calculos'!$AN$2,""))</f>
        <v/>
      </c>
      <c r="U60" s="253" t="e">
        <f>L60+N60+P60+R60+T60</f>
        <v>#VALUE!</v>
      </c>
      <c r="V60" s="432" t="e">
        <f>IF(K61&lt;" ",U60,(AVERAGE(U60,U61)))</f>
        <v>#VALUE!</v>
      </c>
      <c r="W60" s="434"/>
      <c r="X60" s="224"/>
    </row>
    <row r="61" spans="1:26" ht="45" customHeight="1" thickTop="1" thickBot="1" x14ac:dyDescent="0.3">
      <c r="A61" s="439"/>
      <c r="B61" s="440"/>
      <c r="C61" s="443"/>
      <c r="D61" s="444"/>
      <c r="E61" s="447"/>
      <c r="F61" s="450"/>
      <c r="G61" s="342"/>
      <c r="H61" s="431"/>
      <c r="I61" s="169" t="s">
        <v>888</v>
      </c>
      <c r="J61" s="306"/>
      <c r="K61" s="249"/>
      <c r="L61" s="257" t="str">
        <f>IF(K61="NO",'Base calculos'!$AQ$3,IF(K61="SI",'Base calculos'!$AQ$2,""))</f>
        <v/>
      </c>
      <c r="M61" s="249"/>
      <c r="N61" s="257" t="str">
        <f>IF(M61="NO",'Base calculos'!$AE$3,IF(M61="SI",'Base calculos'!$AE$2,""))</f>
        <v/>
      </c>
      <c r="O61" s="249"/>
      <c r="P61" s="257" t="str">
        <f>IF(O61="NO",'Base calculos'!$AH$3,IF(O61="SI",'Base calculos'!$AH$2,""))</f>
        <v/>
      </c>
      <c r="Q61" s="249"/>
      <c r="R61" s="257" t="str">
        <f>IF(Q61="NO",'Base calculos'!$AK$3,IF(Q61="SI",'Base calculos'!$AK$2,""))</f>
        <v/>
      </c>
      <c r="S61" s="249"/>
      <c r="T61" s="257" t="str">
        <f>IF(S61="NO",'Base calculos'!$AN$3,IF(S61="SI",'Base calculos'!$AN$2,""))</f>
        <v/>
      </c>
      <c r="U61" s="253" t="e">
        <f t="shared" ref="U61" si="6">L61+N61+P61+R61+T61</f>
        <v>#VALUE!</v>
      </c>
      <c r="V61" s="433" t="e">
        <f>IF(U61="NO",'Base calculos'!AS54,IF(U61="SI",'Base calculos'!AS53,""))</f>
        <v>#VALUE!</v>
      </c>
      <c r="W61" s="434"/>
      <c r="X61" s="224" t="e">
        <f>+(U58+U61)/2</f>
        <v>#VALUE!</v>
      </c>
      <c r="Y61" s="7" t="e">
        <f>IF(#REF!&lt;0,(#REF!+P58+R58+T58+#REF!+#REF!+P61+R61+T61+#REF!)/10,V58)</f>
        <v>#REF!</v>
      </c>
      <c r="Z61" s="7" t="e">
        <f>+E58/Y61</f>
        <v>#VALUE!</v>
      </c>
    </row>
    <row r="62" spans="1:26" ht="15.75" thickTop="1" x14ac:dyDescent="0.25"/>
  </sheetData>
  <mergeCells count="105">
    <mergeCell ref="H17:H18"/>
    <mergeCell ref="A47:B50"/>
    <mergeCell ref="D47:D50"/>
    <mergeCell ref="E47:E50"/>
    <mergeCell ref="C42:C45"/>
    <mergeCell ref="C47:C50"/>
    <mergeCell ref="A42:B45"/>
    <mergeCell ref="W42:W45"/>
    <mergeCell ref="W47:W50"/>
    <mergeCell ref="C26:C29"/>
    <mergeCell ref="F37:F40"/>
    <mergeCell ref="W26:W29"/>
    <mergeCell ref="H47:H48"/>
    <mergeCell ref="H49:H50"/>
    <mergeCell ref="V39:V40"/>
    <mergeCell ref="F42:F45"/>
    <mergeCell ref="F47:F50"/>
    <mergeCell ref="H42:H43"/>
    <mergeCell ref="W20:W23"/>
    <mergeCell ref="W32:W35"/>
    <mergeCell ref="V20:V21"/>
    <mergeCell ref="V22:V23"/>
    <mergeCell ref="V26:V27"/>
    <mergeCell ref="V28:V29"/>
    <mergeCell ref="A2:W2"/>
    <mergeCell ref="D4:W4"/>
    <mergeCell ref="A6:W6"/>
    <mergeCell ref="D10:D13"/>
    <mergeCell ref="D15:D18"/>
    <mergeCell ref="A10:B13"/>
    <mergeCell ref="A15:B18"/>
    <mergeCell ref="F10:F13"/>
    <mergeCell ref="F15:F18"/>
    <mergeCell ref="C10:C13"/>
    <mergeCell ref="C15:C18"/>
    <mergeCell ref="I9:J9"/>
    <mergeCell ref="E10:E13"/>
    <mergeCell ref="A4:C4"/>
    <mergeCell ref="E15:E18"/>
    <mergeCell ref="W10:W13"/>
    <mergeCell ref="H10:H11"/>
    <mergeCell ref="H12:H13"/>
    <mergeCell ref="H15:H16"/>
    <mergeCell ref="W15:W18"/>
    <mergeCell ref="V10:V11"/>
    <mergeCell ref="V12:V13"/>
    <mergeCell ref="V15:V16"/>
    <mergeCell ref="V17:V18"/>
    <mergeCell ref="V32:V33"/>
    <mergeCell ref="V34:V35"/>
    <mergeCell ref="V37:V38"/>
    <mergeCell ref="W37:W40"/>
    <mergeCell ref="V47:V48"/>
    <mergeCell ref="V49:V50"/>
    <mergeCell ref="D42:D45"/>
    <mergeCell ref="E42:E45"/>
    <mergeCell ref="C20:C23"/>
    <mergeCell ref="F20:F23"/>
    <mergeCell ref="F26:F29"/>
    <mergeCell ref="H20:H21"/>
    <mergeCell ref="H22:H23"/>
    <mergeCell ref="H26:H27"/>
    <mergeCell ref="H28:H29"/>
    <mergeCell ref="H44:H45"/>
    <mergeCell ref="V42:V43"/>
    <mergeCell ref="V44:V45"/>
    <mergeCell ref="A20:B23"/>
    <mergeCell ref="D20:D23"/>
    <mergeCell ref="E20:E23"/>
    <mergeCell ref="A32:B35"/>
    <mergeCell ref="D32:D35"/>
    <mergeCell ref="E32:E35"/>
    <mergeCell ref="C32:C35"/>
    <mergeCell ref="A26:B29"/>
    <mergeCell ref="D26:D29"/>
    <mergeCell ref="E26:E29"/>
    <mergeCell ref="A37:B40"/>
    <mergeCell ref="D37:D40"/>
    <mergeCell ref="E37:E40"/>
    <mergeCell ref="C37:C40"/>
    <mergeCell ref="H34:H35"/>
    <mergeCell ref="H37:H38"/>
    <mergeCell ref="H39:H40"/>
    <mergeCell ref="F32:F35"/>
    <mergeCell ref="H32:H33"/>
    <mergeCell ref="H53:H54"/>
    <mergeCell ref="V53:V54"/>
    <mergeCell ref="W53:W56"/>
    <mergeCell ref="H55:H56"/>
    <mergeCell ref="V55:V56"/>
    <mergeCell ref="A53:B56"/>
    <mergeCell ref="C53:C56"/>
    <mergeCell ref="D53:D56"/>
    <mergeCell ref="E53:E56"/>
    <mergeCell ref="F53:F56"/>
    <mergeCell ref="H58:H59"/>
    <mergeCell ref="V58:V59"/>
    <mergeCell ref="W58:W61"/>
    <mergeCell ref="H60:H61"/>
    <mergeCell ref="V60:V61"/>
    <mergeCell ref="A58:B61"/>
    <mergeCell ref="C58:C61"/>
    <mergeCell ref="D58:D61"/>
    <mergeCell ref="E58:E61"/>
    <mergeCell ref="F58:F61"/>
  </mergeCells>
  <conditionalFormatting sqref="W19 W24:W25 W30:W31 W36 W41">
    <cfRule type="cellIs" dxfId="131" priority="497" operator="between">
      <formula>13</formula>
      <formula>25</formula>
    </cfRule>
    <cfRule type="cellIs" dxfId="130" priority="498" operator="between">
      <formula>10</formula>
      <formula>12</formula>
    </cfRule>
    <cfRule type="cellIs" dxfId="129" priority="499" operator="between">
      <formula>4</formula>
      <formula>9</formula>
    </cfRule>
    <cfRule type="cellIs" dxfId="128" priority="500" operator="between">
      <formula>1</formula>
      <formula>3</formula>
    </cfRule>
  </conditionalFormatting>
  <conditionalFormatting sqref="W46">
    <cfRule type="cellIs" dxfId="127" priority="485" operator="between">
      <formula>13</formula>
      <formula>25</formula>
    </cfRule>
    <cfRule type="cellIs" dxfId="126" priority="486" operator="between">
      <formula>10</formula>
      <formula>12</formula>
    </cfRule>
    <cfRule type="cellIs" dxfId="125" priority="487" operator="between">
      <formula>4</formula>
      <formula>9</formula>
    </cfRule>
    <cfRule type="cellIs" dxfId="124" priority="488" operator="between">
      <formula>1</formula>
      <formula>3</formula>
    </cfRule>
  </conditionalFormatting>
  <conditionalFormatting sqref="W51">
    <cfRule type="cellIs" dxfId="123" priority="481" operator="between">
      <formula>13</formula>
      <formula>25</formula>
    </cfRule>
    <cfRule type="cellIs" dxfId="122" priority="482" operator="between">
      <formula>10</formula>
      <formula>12</formula>
    </cfRule>
    <cfRule type="cellIs" dxfId="121" priority="483" operator="between">
      <formula>4</formula>
      <formula>9</formula>
    </cfRule>
    <cfRule type="cellIs" dxfId="120" priority="484" operator="between">
      <formula>1</formula>
      <formula>3</formula>
    </cfRule>
  </conditionalFormatting>
  <conditionalFormatting sqref="W52">
    <cfRule type="cellIs" dxfId="119" priority="465" operator="between">
      <formula>13</formula>
      <formula>25</formula>
    </cfRule>
    <cfRule type="cellIs" dxfId="118" priority="466" operator="between">
      <formula>10</formula>
      <formula>12</formula>
    </cfRule>
    <cfRule type="cellIs" dxfId="117" priority="467" operator="between">
      <formula>4</formula>
      <formula>9</formula>
    </cfRule>
    <cfRule type="cellIs" dxfId="116" priority="468" operator="between">
      <formula>1</formula>
      <formula>3</formula>
    </cfRule>
  </conditionalFormatting>
  <conditionalFormatting sqref="E10:E13 E26:E29 E32:E35 E37:E40 E42:E45 E47:E50 W26:W29 W32:W35 W37:W40 W42:W45 W47:W50">
    <cfRule type="cellIs" dxfId="115" priority="205" operator="between">
      <formula>15</formula>
      <formula>25</formula>
    </cfRule>
    <cfRule type="cellIs" dxfId="114" priority="206" operator="between">
      <formula>7</formula>
      <formula>14</formula>
    </cfRule>
    <cfRule type="cellIs" dxfId="113" priority="207" operator="between">
      <formula>3</formula>
      <formula>6</formula>
    </cfRule>
    <cfRule type="cellIs" dxfId="112" priority="208" operator="between">
      <formula>1</formula>
      <formula>2</formula>
    </cfRule>
  </conditionalFormatting>
  <conditionalFormatting sqref="E15:E18 W15:W18">
    <cfRule type="cellIs" dxfId="111" priority="17" operator="between">
      <formula>15</formula>
      <formula>25</formula>
    </cfRule>
    <cfRule type="cellIs" dxfId="110" priority="18" operator="between">
      <formula>7</formula>
      <formula>14</formula>
    </cfRule>
    <cfRule type="cellIs" dxfId="109" priority="19" operator="between">
      <formula>3</formula>
      <formula>6</formula>
    </cfRule>
    <cfRule type="cellIs" dxfId="108" priority="20" operator="between">
      <formula>1</formula>
      <formula>2</formula>
    </cfRule>
  </conditionalFormatting>
  <conditionalFormatting sqref="W10:W13">
    <cfRule type="cellIs" dxfId="107" priority="13" operator="between">
      <formula>15</formula>
      <formula>25</formula>
    </cfRule>
    <cfRule type="cellIs" dxfId="106" priority="14" operator="between">
      <formula>7</formula>
      <formula>14</formula>
    </cfRule>
    <cfRule type="cellIs" dxfId="105" priority="15" operator="between">
      <formula>3</formula>
      <formula>6</formula>
    </cfRule>
    <cfRule type="cellIs" dxfId="104" priority="16" operator="between">
      <formula>1</formula>
      <formula>2</formula>
    </cfRule>
  </conditionalFormatting>
  <conditionalFormatting sqref="E20:E23 W20:W23">
    <cfRule type="cellIs" dxfId="103" priority="9" operator="between">
      <formula>15</formula>
      <formula>25</formula>
    </cfRule>
    <cfRule type="cellIs" dxfId="102" priority="10" operator="between">
      <formula>7</formula>
      <formula>14</formula>
    </cfRule>
    <cfRule type="cellIs" dxfId="101" priority="11" operator="between">
      <formula>3</formula>
      <formula>6</formula>
    </cfRule>
    <cfRule type="cellIs" dxfId="100" priority="12" operator="between">
      <formula>1</formula>
      <formula>2</formula>
    </cfRule>
  </conditionalFormatting>
  <conditionalFormatting sqref="E53:E56 W53:W56">
    <cfRule type="cellIs" dxfId="99" priority="5" operator="between">
      <formula>15</formula>
      <formula>25</formula>
    </cfRule>
    <cfRule type="cellIs" dxfId="98" priority="6" operator="between">
      <formula>7</formula>
      <formula>14</formula>
    </cfRule>
    <cfRule type="cellIs" dxfId="97" priority="7" operator="between">
      <formula>3</formula>
      <formula>6</formula>
    </cfRule>
    <cfRule type="cellIs" dxfId="96" priority="8" operator="between">
      <formula>1</formula>
      <formula>2</formula>
    </cfRule>
  </conditionalFormatting>
  <conditionalFormatting sqref="E58:E61 W58:W61">
    <cfRule type="cellIs" dxfId="95" priority="1" operator="between">
      <formula>15</formula>
      <formula>25</formula>
    </cfRule>
    <cfRule type="cellIs" dxfId="94" priority="2" operator="between">
      <formula>7</formula>
      <formula>14</formula>
    </cfRule>
    <cfRule type="cellIs" dxfId="93" priority="3" operator="between">
      <formula>3</formula>
      <formula>6</formula>
    </cfRule>
    <cfRule type="cellIs" dxfId="92" priority="4" operator="between">
      <formula>1</formula>
      <formula>2</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E00-000000000000}">
          <x14:formula1>
            <xm:f>'Base calculos'!$Q$6:$Q$8</xm:f>
          </x14:formula1>
          <xm:sqref>F10:G12 F15:G17 F26:G28 F32:G34 F37:G39 F42:G44 F47:G49 F20:G22 F53:G55 F58:G60</xm:sqref>
        </x14:dataValidation>
        <x14:dataValidation type="list" allowBlank="1" showInputMessage="1" showErrorMessage="1" xr:uid="{00000000-0002-0000-0E00-000001000000}">
          <x14:formula1>
            <xm:f>'Base calculos'!$AG$2:$AG$3</xm:f>
          </x14:formula1>
          <xm:sqref>O42:O45 O53:O56 O10:O13 O20:O23 O26:O29 O32:O35 O37:O40 O15:O18 O47:O50 O58:O61</xm:sqref>
        </x14:dataValidation>
        <x14:dataValidation type="list" allowBlank="1" showInputMessage="1" showErrorMessage="1" xr:uid="{00000000-0002-0000-0E00-000002000000}">
          <x14:formula1>
            <xm:f>'Base calculos'!$AJ$2:$AJ$3</xm:f>
          </x14:formula1>
          <xm:sqref>Q42:Q45 Q53:Q56 Q10:Q13 Q20:Q23 Q26:Q29 Q32:Q35 Q37:Q40 Q15:Q18 Q47:Q50 Q58:Q61</xm:sqref>
        </x14:dataValidation>
        <x14:dataValidation type="list" allowBlank="1" showInputMessage="1" showErrorMessage="1" xr:uid="{00000000-0002-0000-0E00-000003000000}">
          <x14:formula1>
            <xm:f>'Base calculos'!$AM$2:$AM$3</xm:f>
          </x14:formula1>
          <xm:sqref>S37:S40 S53:S56 S42:S45 S10:S13 S20:S23 S26:S29 S32:S35 S15:S18 S47:S50 S58:S61</xm:sqref>
        </x14:dataValidation>
        <x14:dataValidation type="list" allowBlank="1" showInputMessage="1" showErrorMessage="1" xr:uid="{00000000-0002-0000-0E00-000004000000}">
          <x14:formula1>
            <xm:f>'Base calculos'!$AP$2:$AP$3</xm:f>
          </x14:formula1>
          <xm:sqref>K37:K40 K53:K56 K42:K45 K10:K13 K20:K23 K26:K29 K32:K35 K15:K18 K47:K50 K58:K61</xm:sqref>
        </x14:dataValidation>
        <x14:dataValidation type="list" allowBlank="1" showInputMessage="1" showErrorMessage="1" xr:uid="{00000000-0002-0000-0E00-000005000000}">
          <x14:formula1>
            <xm:f>'Base calculos'!$AD$2:$AD$3</xm:f>
          </x14:formula1>
          <xm:sqref>M42:M45 M53:M56 M10:M13 M20:M23 M26:M29 M32:M35 M37:M40 M15:M18 M47:M50 M58:M61</xm:sqref>
        </x14:dataValidation>
        <x14:dataValidation type="list" allowBlank="1" showInputMessage="1" showErrorMessage="1" xr:uid="{00000000-0002-0000-0E00-000006000000}">
          <x14:formula1>
            <xm:f>'Base calculos'!$Y$2:$Z$2</xm:f>
          </x14:formula1>
          <xm:sqref>H10:H11 H15:H16 H26:H27 H32:H33 H37:H38 H42:H43 H47:H48 H20:H21 H53:H54 H58:H59</xm:sqref>
        </x14:dataValidation>
        <x14:dataValidation type="list" allowBlank="1" showInputMessage="1" showErrorMessage="1" xr:uid="{00000000-0002-0000-0E00-000007000000}">
          <x14:formula1>
            <xm:f>'Base calculos'!$Y$3:$Z$3</xm:f>
          </x14:formula1>
          <xm:sqref>H12:H13 H17:H18 H28:H29 H34:H35 H39:H40 H44:H45 H49:H50 H22:H23 H55:H56 H60:H61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dimension ref="A1:F28"/>
  <sheetViews>
    <sheetView zoomScale="70" zoomScaleNormal="70" workbookViewId="0">
      <selection activeCell="D13" sqref="D13"/>
    </sheetView>
  </sheetViews>
  <sheetFormatPr baseColWidth="10" defaultColWidth="11.42578125" defaultRowHeight="15" x14ac:dyDescent="0.25"/>
  <cols>
    <col min="1" max="1" width="5.28515625" style="125" customWidth="1"/>
    <col min="2" max="2" width="40.28515625" style="125" customWidth="1"/>
    <col min="3" max="3" width="41.5703125" style="125" customWidth="1"/>
    <col min="4" max="4" width="21.85546875" style="125" customWidth="1"/>
    <col min="5" max="5" width="27" style="125" customWidth="1"/>
    <col min="6" max="6" width="21.140625" style="125" customWidth="1"/>
    <col min="7" max="16384" width="11.42578125" style="125"/>
  </cols>
  <sheetData>
    <row r="1" spans="1:6" ht="8.25" customHeight="1" x14ac:dyDescent="0.25"/>
    <row r="2" spans="1:6" ht="27" x14ac:dyDescent="0.5">
      <c r="A2" s="477" t="s">
        <v>889</v>
      </c>
      <c r="B2" s="466"/>
      <c r="C2" s="466"/>
      <c r="D2" s="466"/>
      <c r="E2" s="466"/>
      <c r="F2" s="466"/>
    </row>
    <row r="3" spans="1:6" ht="8.25" customHeight="1" x14ac:dyDescent="0.25"/>
    <row r="4" spans="1:6" ht="45.75" hidden="1" customHeight="1" x14ac:dyDescent="0.25">
      <c r="A4" s="474" t="s">
        <v>1</v>
      </c>
      <c r="B4" s="475"/>
      <c r="C4" s="472" t="s">
        <v>890</v>
      </c>
      <c r="D4" s="473"/>
      <c r="E4" s="473"/>
      <c r="F4" s="473"/>
    </row>
    <row r="5" spans="1:6" ht="6" hidden="1" customHeight="1" x14ac:dyDescent="0.25"/>
    <row r="6" spans="1:6" ht="75" hidden="1" customHeight="1" x14ac:dyDescent="0.25">
      <c r="A6" s="476" t="s">
        <v>891</v>
      </c>
      <c r="B6" s="476"/>
      <c r="C6" s="476"/>
      <c r="D6" s="476"/>
      <c r="E6" s="476"/>
      <c r="F6" s="476"/>
    </row>
    <row r="7" spans="1:6" ht="7.5" customHeight="1" x14ac:dyDescent="0.25"/>
    <row r="8" spans="1:6" ht="57" thickBot="1" x14ac:dyDescent="0.3">
      <c r="A8" s="179" t="s">
        <v>5</v>
      </c>
      <c r="B8" s="180" t="s">
        <v>16</v>
      </c>
      <c r="C8" s="180" t="s">
        <v>875</v>
      </c>
      <c r="D8" s="207" t="s">
        <v>892</v>
      </c>
      <c r="E8" s="208" t="s">
        <v>893</v>
      </c>
      <c r="F8" s="208" t="s">
        <v>894</v>
      </c>
    </row>
    <row r="9" spans="1:6" ht="66" customHeight="1" thickTop="1" thickBot="1" x14ac:dyDescent="0.3">
      <c r="A9" s="166">
        <v>1</v>
      </c>
      <c r="B9" s="167">
        <f>'Etapa 2 Análisis R.Control'!C10</f>
        <v>0</v>
      </c>
      <c r="C9" s="167">
        <f>'Etapa 2 Análisis R.Control'!D10</f>
        <v>0</v>
      </c>
      <c r="D9" s="178" t="e">
        <f>'Etapa 2 Análisis R.Control'!W10</f>
        <v>#VALUE!</v>
      </c>
      <c r="E9" s="168"/>
      <c r="F9" s="260"/>
    </row>
    <row r="10" spans="1:6" ht="10.5" customHeight="1" thickTop="1" thickBot="1" x14ac:dyDescent="0.3">
      <c r="A10" s="163"/>
      <c r="B10" s="163"/>
      <c r="C10" s="165"/>
      <c r="D10" s="170"/>
      <c r="E10" s="213"/>
      <c r="F10" s="261"/>
    </row>
    <row r="11" spans="1:6" ht="66" customHeight="1" thickTop="1" thickBot="1" x14ac:dyDescent="0.3">
      <c r="A11" s="166">
        <v>2</v>
      </c>
      <c r="B11" s="167">
        <f>'Etapa 2 Análisis R.Control'!C15</f>
        <v>0</v>
      </c>
      <c r="C11" s="167">
        <f>'Etapa 2 Análisis R.Control'!D15</f>
        <v>0</v>
      </c>
      <c r="D11" s="178" t="e">
        <f>'Etapa 2 Análisis R.Control'!W15</f>
        <v>#VALUE!</v>
      </c>
      <c r="E11" s="168"/>
      <c r="F11" s="178"/>
    </row>
    <row r="12" spans="1:6" ht="12.75" customHeight="1" thickTop="1" thickBot="1" x14ac:dyDescent="0.3">
      <c r="A12" s="163"/>
      <c r="B12" s="163"/>
      <c r="C12" s="165"/>
      <c r="D12" s="170"/>
      <c r="E12" s="213"/>
      <c r="F12" s="261"/>
    </row>
    <row r="13" spans="1:6" ht="66" customHeight="1" thickTop="1" thickBot="1" x14ac:dyDescent="0.3">
      <c r="A13" s="166">
        <v>3</v>
      </c>
      <c r="B13" s="167">
        <f>'Etapa 2 Análisis R.Control'!C20</f>
        <v>0</v>
      </c>
      <c r="C13" s="167">
        <f>'Etapa 2 Análisis R.Control'!D20</f>
        <v>0</v>
      </c>
      <c r="D13" s="178" t="e">
        <f>+'Etapa 2 Análisis R.Control'!W20</f>
        <v>#VALUE!</v>
      </c>
      <c r="E13" s="168"/>
      <c r="F13" s="260"/>
    </row>
    <row r="14" spans="1:6" ht="12" customHeight="1" thickTop="1" thickBot="1" x14ac:dyDescent="0.3">
      <c r="A14" s="163"/>
      <c r="B14" s="163"/>
      <c r="C14" s="167"/>
      <c r="D14" s="170"/>
      <c r="E14" s="213"/>
      <c r="F14" s="261"/>
    </row>
    <row r="15" spans="1:6" ht="66" customHeight="1" thickTop="1" thickBot="1" x14ac:dyDescent="0.3">
      <c r="A15" s="166">
        <v>4</v>
      </c>
      <c r="B15" s="167">
        <f>'Etapa 2 Análisis R.Control'!C26</f>
        <v>0</v>
      </c>
      <c r="C15" s="167">
        <f>'Etapa 2 Análisis R.Control'!D26</f>
        <v>0</v>
      </c>
      <c r="D15" s="178" t="e">
        <f>'Etapa 2 Análisis R.Control'!W26</f>
        <v>#VALUE!</v>
      </c>
      <c r="E15" s="168"/>
      <c r="F15" s="260"/>
    </row>
    <row r="16" spans="1:6" ht="11.25" customHeight="1" thickTop="1" thickBot="1" x14ac:dyDescent="0.3">
      <c r="A16" s="163"/>
      <c r="B16" s="163"/>
      <c r="C16" s="165"/>
      <c r="D16" s="170"/>
      <c r="E16" s="213"/>
      <c r="F16" s="261"/>
    </row>
    <row r="17" spans="1:6" ht="66" customHeight="1" thickTop="1" thickBot="1" x14ac:dyDescent="0.3">
      <c r="A17" s="166">
        <v>5</v>
      </c>
      <c r="B17" s="167">
        <f>'Etapa 2 Análisis R.Control'!C32</f>
        <v>0</v>
      </c>
      <c r="C17" s="167">
        <f>'Etapa 2 Análisis R.Control'!D32</f>
        <v>0</v>
      </c>
      <c r="D17" s="178" t="e">
        <f>+'Etapa 2 Análisis R.Control'!W32</f>
        <v>#VALUE!</v>
      </c>
      <c r="E17" s="168"/>
      <c r="F17" s="260"/>
    </row>
    <row r="18" spans="1:6" ht="12" customHeight="1" thickTop="1" thickBot="1" x14ac:dyDescent="0.3">
      <c r="A18" s="163"/>
      <c r="B18" s="163"/>
      <c r="C18" s="165"/>
      <c r="D18" s="170"/>
      <c r="E18" s="213"/>
      <c r="F18" s="261"/>
    </row>
    <row r="19" spans="1:6" ht="66" customHeight="1" thickTop="1" thickBot="1" x14ac:dyDescent="0.3">
      <c r="A19" s="166">
        <v>6</v>
      </c>
      <c r="B19" s="167">
        <f>'Etapa 2 Análisis R.Control'!C37</f>
        <v>0</v>
      </c>
      <c r="C19" s="167">
        <f>'Etapa 2 Análisis R.Control'!D37</f>
        <v>0</v>
      </c>
      <c r="D19" s="178" t="e">
        <f>'Etapa 2 Análisis R.Control'!W37</f>
        <v>#VALUE!</v>
      </c>
      <c r="E19" s="168"/>
      <c r="F19" s="260"/>
    </row>
    <row r="20" spans="1:6" ht="9" customHeight="1" thickTop="1" thickBot="1" x14ac:dyDescent="0.3">
      <c r="A20" s="163"/>
      <c r="B20" s="163"/>
      <c r="C20" s="165"/>
      <c r="D20" s="170"/>
      <c r="E20" s="213"/>
      <c r="F20" s="261"/>
    </row>
    <row r="21" spans="1:6" ht="66" customHeight="1" thickTop="1" thickBot="1" x14ac:dyDescent="0.3">
      <c r="A21" s="166">
        <v>7</v>
      </c>
      <c r="B21" s="167">
        <f>'Etapa 2 Análisis R.Control'!C42</f>
        <v>0</v>
      </c>
      <c r="C21" s="167">
        <f>'Etapa 2 Análisis R.Control'!D42</f>
        <v>0</v>
      </c>
      <c r="D21" s="178" t="e">
        <f>'Etapa 2 Análisis R.Control'!W42</f>
        <v>#VALUE!</v>
      </c>
      <c r="E21" s="168"/>
      <c r="F21" s="260"/>
    </row>
    <row r="22" spans="1:6" ht="9.75" customHeight="1" thickTop="1" thickBot="1" x14ac:dyDescent="0.3">
      <c r="A22" s="163"/>
      <c r="B22" s="163"/>
      <c r="C22" s="165"/>
      <c r="D22" s="170"/>
      <c r="E22" s="213"/>
      <c r="F22" s="261"/>
    </row>
    <row r="23" spans="1:6" ht="66" customHeight="1" thickTop="1" thickBot="1" x14ac:dyDescent="0.3">
      <c r="A23" s="166">
        <v>8</v>
      </c>
      <c r="B23" s="167">
        <f>'Etapa 2 Análisis R.Control'!C47</f>
        <v>0</v>
      </c>
      <c r="C23" s="167">
        <f>'Etapa 2 Análisis R.Control'!D47</f>
        <v>0</v>
      </c>
      <c r="D23" s="178" t="e">
        <f>+'Etapa 2 Análisis R.Control'!W47</f>
        <v>#VALUE!</v>
      </c>
      <c r="E23" s="168"/>
      <c r="F23" s="260"/>
    </row>
    <row r="24" spans="1:6" ht="16.5" thickTop="1" thickBot="1" x14ac:dyDescent="0.3">
      <c r="B24" s="167"/>
      <c r="C24" s="167"/>
      <c r="D24" s="178"/>
      <c r="E24" s="168"/>
      <c r="F24" s="260"/>
    </row>
    <row r="25" spans="1:6" ht="66" customHeight="1" thickTop="1" thickBot="1" x14ac:dyDescent="0.3">
      <c r="A25" s="166">
        <v>9</v>
      </c>
      <c r="B25" s="167">
        <f>+'Etapa 1 Identificación'!J17</f>
        <v>0</v>
      </c>
      <c r="C25" s="167">
        <f>+'Etapa 1 Identificación'!J19</f>
        <v>0</v>
      </c>
      <c r="D25" s="178" t="e">
        <f>+'Etapa 2 Análisis R.Control'!W53</f>
        <v>#VALUE!</v>
      </c>
      <c r="E25" s="168"/>
      <c r="F25" s="260"/>
    </row>
    <row r="26" spans="1:6" ht="16.5" thickTop="1" thickBot="1" x14ac:dyDescent="0.3">
      <c r="B26" s="316"/>
      <c r="C26" s="316"/>
      <c r="D26" s="178"/>
      <c r="E26" s="168"/>
      <c r="F26" s="260"/>
    </row>
    <row r="27" spans="1:6" ht="66" customHeight="1" thickTop="1" thickBot="1" x14ac:dyDescent="0.3">
      <c r="A27" s="166">
        <v>10</v>
      </c>
      <c r="B27" s="167">
        <f>+'Etapa 1 Identificación'!K17</f>
        <v>0</v>
      </c>
      <c r="C27" s="167">
        <f>+'Etapa 1 Identificación'!K19</f>
        <v>0</v>
      </c>
      <c r="D27" s="178" t="e">
        <f>+'Etapa 2 Análisis R.Control'!W58</f>
        <v>#VALUE!</v>
      </c>
      <c r="E27" s="168"/>
      <c r="F27" s="260"/>
    </row>
    <row r="28" spans="1:6" ht="15.75" thickTop="1" x14ac:dyDescent="0.25"/>
  </sheetData>
  <mergeCells count="4">
    <mergeCell ref="C4:F4"/>
    <mergeCell ref="A4:B4"/>
    <mergeCell ref="A6:F6"/>
    <mergeCell ref="A2:F2"/>
  </mergeCells>
  <conditionalFormatting sqref="D9:D22">
    <cfRule type="cellIs" dxfId="91" priority="37" operator="between">
      <formula>15</formula>
      <formula>25</formula>
    </cfRule>
    <cfRule type="cellIs" dxfId="90" priority="38" operator="between">
      <formula>7</formula>
      <formula>14</formula>
    </cfRule>
    <cfRule type="cellIs" dxfId="89" priority="39" operator="between">
      <formula>3</formula>
      <formula>6</formula>
    </cfRule>
    <cfRule type="cellIs" dxfId="88" priority="40" operator="between">
      <formula>1</formula>
      <formula>2</formula>
    </cfRule>
  </conditionalFormatting>
  <conditionalFormatting sqref="F9:F22">
    <cfRule type="cellIs" dxfId="87" priority="33" operator="between">
      <formula>15</formula>
      <formula>25</formula>
    </cfRule>
    <cfRule type="cellIs" dxfId="86" priority="34" operator="between">
      <formula>7</formula>
      <formula>14</formula>
    </cfRule>
    <cfRule type="cellIs" dxfId="85" priority="35" operator="between">
      <formula>3</formula>
      <formula>6</formula>
    </cfRule>
    <cfRule type="cellIs" dxfId="84" priority="36" operator="between">
      <formula>1</formula>
      <formula>2</formula>
    </cfRule>
  </conditionalFormatting>
  <conditionalFormatting sqref="D23:D27">
    <cfRule type="cellIs" dxfId="83" priority="29" operator="between">
      <formula>15</formula>
      <formula>25</formula>
    </cfRule>
    <cfRule type="cellIs" dxfId="82" priority="30" operator="between">
      <formula>7</formula>
      <formula>14</formula>
    </cfRule>
    <cfRule type="cellIs" dxfId="81" priority="31" operator="between">
      <formula>3</formula>
      <formula>6</formula>
    </cfRule>
    <cfRule type="cellIs" dxfId="80" priority="32" operator="between">
      <formula>1</formula>
      <formula>2</formula>
    </cfRule>
  </conditionalFormatting>
  <conditionalFormatting sqref="F23:F27">
    <cfRule type="cellIs" dxfId="79" priority="25" operator="between">
      <formula>15</formula>
      <formula>25</formula>
    </cfRule>
    <cfRule type="cellIs" dxfId="78" priority="26" operator="between">
      <formula>7</formula>
      <formula>14</formula>
    </cfRule>
    <cfRule type="cellIs" dxfId="77" priority="27" operator="between">
      <formula>3</formula>
      <formula>6</formula>
    </cfRule>
    <cfRule type="cellIs" dxfId="76" priority="28" operator="between">
      <formula>1</formula>
      <formula>2</formula>
    </cfRule>
  </conditionalFormatting>
  <pageMargins left="0.7" right="0.7" top="0.75" bottom="0.75" header="0.3" footer="0.3"/>
  <pageSetup orientation="portrait"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'Base calculos'!$Q$7:$Q$8</xm:f>
          </x14:formula1>
          <xm:sqref>E9 E23:E27 E17 E13 E11 E15 E19 E21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
  <dimension ref="A1:H58"/>
  <sheetViews>
    <sheetView zoomScale="60" zoomScaleNormal="60" workbookViewId="0">
      <selection activeCell="D9" sqref="D9"/>
    </sheetView>
  </sheetViews>
  <sheetFormatPr baseColWidth="10" defaultColWidth="11.42578125" defaultRowHeight="15" x14ac:dyDescent="0.25"/>
  <cols>
    <col min="1" max="1" width="7.42578125" style="125" customWidth="1"/>
    <col min="2" max="4" width="35.28515625" style="125" customWidth="1"/>
    <col min="5" max="5" width="2.42578125" style="125" customWidth="1"/>
    <col min="6" max="6" width="67.28515625" style="125" customWidth="1"/>
    <col min="7" max="7" width="23.85546875" style="125" customWidth="1"/>
    <col min="8" max="8" width="33.28515625" style="125" customWidth="1"/>
    <col min="9" max="16384" width="11.42578125" style="125"/>
  </cols>
  <sheetData>
    <row r="1" spans="1:8" ht="7.5" customHeight="1" thickBot="1" x14ac:dyDescent="0.3"/>
    <row r="2" spans="1:8" ht="38.25" thickTop="1" thickBot="1" x14ac:dyDescent="0.75">
      <c r="A2" s="490" t="s">
        <v>895</v>
      </c>
      <c r="B2" s="491"/>
      <c r="C2" s="491"/>
      <c r="D2" s="491"/>
      <c r="E2" s="491"/>
      <c r="F2" s="491"/>
      <c r="G2" s="492"/>
      <c r="H2" s="172"/>
    </row>
    <row r="3" spans="1:8" ht="12" customHeight="1" thickTop="1" x14ac:dyDescent="0.25"/>
    <row r="4" spans="1:8" ht="35.25" hidden="1" customHeight="1" thickTop="1" thickBot="1" x14ac:dyDescent="0.3">
      <c r="A4" s="176"/>
      <c r="B4" s="177" t="s">
        <v>1</v>
      </c>
      <c r="C4" s="495" t="s">
        <v>896</v>
      </c>
      <c r="D4" s="495"/>
      <c r="E4" s="495"/>
      <c r="F4" s="495"/>
      <c r="G4" s="496"/>
    </row>
    <row r="5" spans="1:8" ht="9.75" hidden="1" customHeight="1" thickTop="1" thickBot="1" x14ac:dyDescent="0.3"/>
    <row r="6" spans="1:8" ht="78.75" hidden="1" customHeight="1" thickTop="1" thickBot="1" x14ac:dyDescent="0.3">
      <c r="A6" s="176"/>
      <c r="B6" s="493" t="s">
        <v>897</v>
      </c>
      <c r="C6" s="493"/>
      <c r="D6" s="493"/>
      <c r="E6" s="493"/>
      <c r="F6" s="493"/>
      <c r="G6" s="494"/>
    </row>
    <row r="7" spans="1:8" ht="8.25" customHeight="1" thickBot="1" x14ac:dyDescent="0.3"/>
    <row r="8" spans="1:8" ht="147" customHeight="1" thickTop="1" thickBot="1" x14ac:dyDescent="0.3">
      <c r="A8" s="172" t="s">
        <v>5</v>
      </c>
      <c r="B8" s="172" t="s">
        <v>16</v>
      </c>
      <c r="C8" s="172" t="s">
        <v>875</v>
      </c>
      <c r="D8" s="346" t="s">
        <v>898</v>
      </c>
      <c r="E8" s="174"/>
      <c r="F8" s="175" t="s">
        <v>899</v>
      </c>
      <c r="G8" s="172" t="s">
        <v>900</v>
      </c>
      <c r="H8" s="172" t="s">
        <v>901</v>
      </c>
    </row>
    <row r="9" spans="1:8" ht="45" customHeight="1" thickTop="1" thickBot="1" x14ac:dyDescent="0.3">
      <c r="A9" s="478">
        <f>+Evaluación!A9</f>
        <v>1</v>
      </c>
      <c r="B9" s="489">
        <f>+Evaluación!B9</f>
        <v>0</v>
      </c>
      <c r="C9" s="489">
        <f>+Evaluación!C9</f>
        <v>0</v>
      </c>
      <c r="D9" s="347"/>
      <c r="E9" s="173" t="s">
        <v>887</v>
      </c>
      <c r="F9" s="216"/>
      <c r="G9" s="223"/>
      <c r="H9" s="230"/>
    </row>
    <row r="10" spans="1:8" ht="79.5" customHeight="1" thickTop="1" thickBot="1" x14ac:dyDescent="0.3">
      <c r="A10" s="479"/>
      <c r="B10" s="482"/>
      <c r="C10" s="482"/>
      <c r="D10" s="348"/>
      <c r="E10" s="173" t="s">
        <v>888</v>
      </c>
      <c r="F10" s="216"/>
      <c r="G10" s="223"/>
      <c r="H10" s="230"/>
    </row>
    <row r="11" spans="1:8" ht="79.5" customHeight="1" thickTop="1" thickBot="1" x14ac:dyDescent="0.3">
      <c r="A11" s="479"/>
      <c r="B11" s="482"/>
      <c r="C11" s="482"/>
      <c r="D11" s="348"/>
      <c r="E11" s="173" t="s">
        <v>902</v>
      </c>
      <c r="F11" s="216"/>
      <c r="G11" s="223"/>
      <c r="H11" s="230"/>
    </row>
    <row r="12" spans="1:8" ht="45" customHeight="1" thickTop="1" thickBot="1" x14ac:dyDescent="0.3">
      <c r="A12" s="480"/>
      <c r="B12" s="483"/>
      <c r="C12" s="483"/>
      <c r="D12" s="349"/>
      <c r="E12" s="173" t="s">
        <v>903</v>
      </c>
      <c r="F12" s="216"/>
      <c r="G12" s="223"/>
      <c r="H12" s="230"/>
    </row>
    <row r="13" spans="1:8" ht="12" customHeight="1" thickTop="1" thickBot="1" x14ac:dyDescent="0.3">
      <c r="E13" s="171"/>
      <c r="F13" s="217"/>
      <c r="G13" s="219"/>
    </row>
    <row r="14" spans="1:8" ht="45" customHeight="1" thickTop="1" thickBot="1" x14ac:dyDescent="0.3">
      <c r="A14" s="478">
        <f>+Evaluación!A11</f>
        <v>2</v>
      </c>
      <c r="B14" s="489">
        <f>+Evaluación!B11</f>
        <v>0</v>
      </c>
      <c r="C14" s="486">
        <f>+Evaluación!C11</f>
        <v>0</v>
      </c>
      <c r="D14" s="350"/>
      <c r="E14" s="173" t="s">
        <v>887</v>
      </c>
      <c r="F14" s="216"/>
      <c r="G14" s="223"/>
      <c r="H14" s="230"/>
    </row>
    <row r="15" spans="1:8" ht="45" customHeight="1" thickTop="1" thickBot="1" x14ac:dyDescent="0.3">
      <c r="A15" s="479"/>
      <c r="B15" s="482"/>
      <c r="C15" s="487"/>
      <c r="D15" s="351"/>
      <c r="E15" s="173" t="s">
        <v>888</v>
      </c>
      <c r="F15" s="216"/>
      <c r="G15" s="223"/>
      <c r="H15" s="230"/>
    </row>
    <row r="16" spans="1:8" ht="45" customHeight="1" thickTop="1" thickBot="1" x14ac:dyDescent="0.3">
      <c r="A16" s="479"/>
      <c r="B16" s="482"/>
      <c r="C16" s="487"/>
      <c r="D16" s="351"/>
      <c r="E16" s="173" t="s">
        <v>902</v>
      </c>
      <c r="F16" s="216"/>
      <c r="G16" s="223"/>
      <c r="H16" s="230"/>
    </row>
    <row r="17" spans="1:8" ht="45" customHeight="1" thickTop="1" thickBot="1" x14ac:dyDescent="0.3">
      <c r="A17" s="480"/>
      <c r="B17" s="483"/>
      <c r="C17" s="488"/>
      <c r="D17" s="352"/>
      <c r="E17" s="173" t="s">
        <v>903</v>
      </c>
      <c r="F17" s="216"/>
      <c r="G17" s="223"/>
      <c r="H17" s="230"/>
    </row>
    <row r="18" spans="1:8" ht="18.75" customHeight="1" thickTop="1" thickBot="1" x14ac:dyDescent="0.3">
      <c r="E18" s="171"/>
      <c r="F18" s="217"/>
      <c r="G18" s="219"/>
    </row>
    <row r="19" spans="1:8" ht="78" customHeight="1" thickTop="1" thickBot="1" x14ac:dyDescent="0.3">
      <c r="A19" s="478">
        <f>+Evaluación!A13</f>
        <v>3</v>
      </c>
      <c r="B19" s="489">
        <f>+Evaluación!B13</f>
        <v>0</v>
      </c>
      <c r="C19" s="486">
        <f>+Evaluación!C13</f>
        <v>0</v>
      </c>
      <c r="D19" s="350"/>
      <c r="E19" s="173" t="s">
        <v>887</v>
      </c>
      <c r="F19" s="216"/>
      <c r="G19" s="223"/>
      <c r="H19" s="230"/>
    </row>
    <row r="20" spans="1:8" ht="45" customHeight="1" thickTop="1" thickBot="1" x14ac:dyDescent="0.3">
      <c r="A20" s="479"/>
      <c r="B20" s="482"/>
      <c r="C20" s="487"/>
      <c r="D20" s="351"/>
      <c r="E20" s="173" t="s">
        <v>888</v>
      </c>
      <c r="F20" s="216"/>
      <c r="G20" s="223"/>
      <c r="H20" s="223"/>
    </row>
    <row r="21" spans="1:8" ht="45" customHeight="1" thickTop="1" thickBot="1" x14ac:dyDescent="0.3">
      <c r="A21" s="479"/>
      <c r="B21" s="482"/>
      <c r="C21" s="487"/>
      <c r="D21" s="351"/>
      <c r="E21" s="173" t="s">
        <v>902</v>
      </c>
      <c r="F21" s="216"/>
      <c r="G21" s="223"/>
      <c r="H21" s="223"/>
    </row>
    <row r="22" spans="1:8" ht="45" customHeight="1" thickTop="1" thickBot="1" x14ac:dyDescent="0.3">
      <c r="A22" s="480"/>
      <c r="B22" s="483"/>
      <c r="C22" s="488"/>
      <c r="D22" s="352"/>
      <c r="E22" s="173" t="s">
        <v>903</v>
      </c>
      <c r="F22" s="216"/>
      <c r="G22" s="223"/>
      <c r="H22" s="223"/>
    </row>
    <row r="23" spans="1:8" ht="16.5" thickTop="1" thickBot="1" x14ac:dyDescent="0.3">
      <c r="E23" s="171"/>
      <c r="F23" s="217"/>
      <c r="G23" s="219"/>
    </row>
    <row r="24" spans="1:8" ht="45" customHeight="1" thickTop="1" thickBot="1" x14ac:dyDescent="0.3">
      <c r="A24" s="478">
        <f>+Evaluación!A15</f>
        <v>4</v>
      </c>
      <c r="B24" s="481">
        <f>+Evaluación!B15</f>
        <v>0</v>
      </c>
      <c r="C24" s="481">
        <f>+Evaluación!C15</f>
        <v>0</v>
      </c>
      <c r="D24" s="353"/>
      <c r="E24" s="173" t="s">
        <v>887</v>
      </c>
      <c r="F24" s="216"/>
      <c r="G24" s="223"/>
      <c r="H24" s="230"/>
    </row>
    <row r="25" spans="1:8" ht="45" customHeight="1" thickTop="1" thickBot="1" x14ac:dyDescent="0.3">
      <c r="A25" s="479"/>
      <c r="B25" s="484"/>
      <c r="C25" s="482"/>
      <c r="D25" s="348"/>
      <c r="E25" s="173" t="s">
        <v>888</v>
      </c>
      <c r="F25" s="216"/>
      <c r="G25" s="223"/>
      <c r="H25" s="262"/>
    </row>
    <row r="26" spans="1:8" ht="45" customHeight="1" thickTop="1" thickBot="1" x14ac:dyDescent="0.3">
      <c r="A26" s="479"/>
      <c r="B26" s="484"/>
      <c r="C26" s="482"/>
      <c r="D26" s="348"/>
      <c r="E26" s="173" t="s">
        <v>902</v>
      </c>
      <c r="F26" s="216"/>
      <c r="G26" s="223"/>
      <c r="H26" s="262"/>
    </row>
    <row r="27" spans="1:8" ht="45" customHeight="1" thickTop="1" thickBot="1" x14ac:dyDescent="0.3">
      <c r="A27" s="480"/>
      <c r="B27" s="485"/>
      <c r="C27" s="483"/>
      <c r="D27" s="349"/>
      <c r="E27" s="173" t="s">
        <v>903</v>
      </c>
      <c r="F27" s="216"/>
      <c r="G27" s="218"/>
      <c r="H27" s="218"/>
    </row>
    <row r="28" spans="1:8" ht="16.5" thickTop="1" thickBot="1" x14ac:dyDescent="0.3">
      <c r="E28" s="171"/>
      <c r="F28" s="217"/>
      <c r="G28" s="219"/>
    </row>
    <row r="29" spans="1:8" ht="45" customHeight="1" thickTop="1" thickBot="1" x14ac:dyDescent="0.3">
      <c r="A29" s="478">
        <f>+Evaluación!A17</f>
        <v>5</v>
      </c>
      <c r="B29" s="481">
        <f>+Evaluación!B17</f>
        <v>0</v>
      </c>
      <c r="C29" s="486">
        <f>+Evaluación!C17</f>
        <v>0</v>
      </c>
      <c r="D29" s="350"/>
      <c r="E29" s="173" t="s">
        <v>887</v>
      </c>
      <c r="F29" s="216"/>
      <c r="G29" s="223"/>
      <c r="H29" s="230"/>
    </row>
    <row r="30" spans="1:8" ht="45" customHeight="1" thickTop="1" thickBot="1" x14ac:dyDescent="0.3">
      <c r="A30" s="479"/>
      <c r="B30" s="484"/>
      <c r="C30" s="487"/>
      <c r="D30" s="351"/>
      <c r="E30" s="173" t="s">
        <v>888</v>
      </c>
      <c r="F30" s="216"/>
      <c r="G30" s="223"/>
      <c r="H30" s="262"/>
    </row>
    <row r="31" spans="1:8" ht="45" customHeight="1" thickTop="1" thickBot="1" x14ac:dyDescent="0.3">
      <c r="A31" s="479"/>
      <c r="B31" s="484"/>
      <c r="C31" s="487"/>
      <c r="D31" s="351"/>
      <c r="E31" s="173" t="s">
        <v>902</v>
      </c>
      <c r="F31" s="216"/>
      <c r="G31" s="223"/>
      <c r="H31" s="262"/>
    </row>
    <row r="32" spans="1:8" ht="45" customHeight="1" thickTop="1" thickBot="1" x14ac:dyDescent="0.3">
      <c r="A32" s="480"/>
      <c r="B32" s="485"/>
      <c r="C32" s="488"/>
      <c r="D32" s="352"/>
      <c r="E32" s="173" t="s">
        <v>903</v>
      </c>
      <c r="F32" s="216"/>
      <c r="G32" s="218"/>
      <c r="H32" s="218"/>
    </row>
    <row r="33" spans="1:8" ht="16.5" thickTop="1" thickBot="1" x14ac:dyDescent="0.3">
      <c r="E33" s="171"/>
      <c r="F33" s="217"/>
      <c r="G33" s="219"/>
    </row>
    <row r="34" spans="1:8" ht="45" customHeight="1" thickTop="1" thickBot="1" x14ac:dyDescent="0.3">
      <c r="A34" s="478">
        <f>+Evaluación!A19</f>
        <v>6</v>
      </c>
      <c r="B34" s="481">
        <f>+Evaluación!B19</f>
        <v>0</v>
      </c>
      <c r="C34" s="489">
        <f>+Evaluación!C19</f>
        <v>0</v>
      </c>
      <c r="D34" s="347"/>
      <c r="E34" s="173" t="s">
        <v>887</v>
      </c>
      <c r="F34" s="216"/>
      <c r="G34" s="223"/>
      <c r="H34" s="223"/>
    </row>
    <row r="35" spans="1:8" ht="45" customHeight="1" thickTop="1" thickBot="1" x14ac:dyDescent="0.3">
      <c r="A35" s="479"/>
      <c r="B35" s="484"/>
      <c r="C35" s="482"/>
      <c r="D35" s="348"/>
      <c r="E35" s="173" t="s">
        <v>888</v>
      </c>
      <c r="F35" s="216"/>
      <c r="G35" s="223"/>
      <c r="H35" s="230"/>
    </row>
    <row r="36" spans="1:8" ht="45" customHeight="1" thickTop="1" thickBot="1" x14ac:dyDescent="0.3">
      <c r="A36" s="479"/>
      <c r="B36" s="484"/>
      <c r="C36" s="482"/>
      <c r="D36" s="348"/>
      <c r="E36" s="173" t="s">
        <v>902</v>
      </c>
      <c r="F36" s="216"/>
      <c r="G36" s="223"/>
      <c r="H36" s="223"/>
    </row>
    <row r="37" spans="1:8" ht="45" customHeight="1" thickTop="1" thickBot="1" x14ac:dyDescent="0.3">
      <c r="A37" s="480"/>
      <c r="B37" s="485"/>
      <c r="C37" s="483"/>
      <c r="D37" s="349"/>
      <c r="E37" s="173" t="s">
        <v>903</v>
      </c>
      <c r="F37" s="216"/>
      <c r="G37" s="218"/>
      <c r="H37" s="218"/>
    </row>
    <row r="38" spans="1:8" ht="16.5" thickTop="1" thickBot="1" x14ac:dyDescent="0.3">
      <c r="E38" s="171"/>
      <c r="F38" s="217"/>
      <c r="G38" s="219"/>
    </row>
    <row r="39" spans="1:8" ht="45" customHeight="1" thickTop="1" thickBot="1" x14ac:dyDescent="0.3">
      <c r="A39" s="478">
        <f>+Evaluación!A21</f>
        <v>7</v>
      </c>
      <c r="B39" s="481">
        <f>+Evaluación!B21</f>
        <v>0</v>
      </c>
      <c r="C39" s="489">
        <f>+Evaluación!C21</f>
        <v>0</v>
      </c>
      <c r="D39" s="347"/>
      <c r="E39" s="173" t="s">
        <v>887</v>
      </c>
      <c r="F39" s="216"/>
      <c r="G39" s="223"/>
      <c r="H39" s="230"/>
    </row>
    <row r="40" spans="1:8" ht="45" customHeight="1" thickTop="1" thickBot="1" x14ac:dyDescent="0.3">
      <c r="A40" s="479"/>
      <c r="B40" s="484"/>
      <c r="C40" s="482"/>
      <c r="D40" s="348"/>
      <c r="E40" s="173" t="s">
        <v>888</v>
      </c>
      <c r="F40" s="216"/>
      <c r="G40" s="223"/>
      <c r="H40" s="230"/>
    </row>
    <row r="41" spans="1:8" ht="45" customHeight="1" thickTop="1" thickBot="1" x14ac:dyDescent="0.3">
      <c r="A41" s="479"/>
      <c r="B41" s="484"/>
      <c r="C41" s="482"/>
      <c r="D41" s="348"/>
      <c r="E41" s="173" t="s">
        <v>902</v>
      </c>
      <c r="F41" s="216"/>
      <c r="G41" s="223"/>
      <c r="H41" s="230"/>
    </row>
    <row r="42" spans="1:8" ht="45" customHeight="1" thickTop="1" thickBot="1" x14ac:dyDescent="0.3">
      <c r="A42" s="480"/>
      <c r="B42" s="485"/>
      <c r="C42" s="483"/>
      <c r="D42" s="349"/>
      <c r="E42" s="173" t="s">
        <v>903</v>
      </c>
      <c r="F42" s="216"/>
      <c r="G42" s="218"/>
      <c r="H42" s="218"/>
    </row>
    <row r="43" spans="1:8" ht="16.5" thickTop="1" thickBot="1" x14ac:dyDescent="0.3">
      <c r="E43" s="171"/>
      <c r="F43" s="217"/>
      <c r="G43" s="219"/>
      <c r="H43" s="219"/>
    </row>
    <row r="44" spans="1:8" ht="45" customHeight="1" thickTop="1" thickBot="1" x14ac:dyDescent="0.3">
      <c r="A44" s="478">
        <f>+Evaluación!A23</f>
        <v>8</v>
      </c>
      <c r="B44" s="481">
        <f>+Evaluación!B23</f>
        <v>0</v>
      </c>
      <c r="C44" s="481">
        <f>+Evaluación!C23</f>
        <v>0</v>
      </c>
      <c r="D44" s="353"/>
      <c r="E44" s="173" t="s">
        <v>887</v>
      </c>
      <c r="F44" s="216"/>
      <c r="G44" s="223"/>
      <c r="H44" s="230"/>
    </row>
    <row r="45" spans="1:8" ht="45" customHeight="1" thickTop="1" thickBot="1" x14ac:dyDescent="0.3">
      <c r="A45" s="479"/>
      <c r="B45" s="484"/>
      <c r="C45" s="484"/>
      <c r="D45" s="354"/>
      <c r="E45" s="173" t="s">
        <v>888</v>
      </c>
      <c r="F45" s="216"/>
      <c r="G45" s="223"/>
      <c r="H45" s="230"/>
    </row>
    <row r="46" spans="1:8" ht="45" customHeight="1" thickTop="1" thickBot="1" x14ac:dyDescent="0.3">
      <c r="A46" s="479"/>
      <c r="B46" s="484"/>
      <c r="C46" s="484"/>
      <c r="D46" s="354"/>
      <c r="E46" s="173" t="s">
        <v>902</v>
      </c>
      <c r="F46" s="216"/>
      <c r="G46" s="223"/>
      <c r="H46" s="230"/>
    </row>
    <row r="47" spans="1:8" ht="45" customHeight="1" thickTop="1" thickBot="1" x14ac:dyDescent="0.3">
      <c r="A47" s="480"/>
      <c r="B47" s="485"/>
      <c r="C47" s="485"/>
      <c r="D47" s="355"/>
      <c r="E47" s="173" t="s">
        <v>903</v>
      </c>
      <c r="F47" s="216"/>
      <c r="G47" s="218"/>
      <c r="H47" s="218"/>
    </row>
    <row r="48" spans="1:8" ht="16.5" thickTop="1" thickBot="1" x14ac:dyDescent="0.3">
      <c r="E48" s="171"/>
      <c r="F48" s="217"/>
      <c r="G48" s="219"/>
      <c r="H48" s="219"/>
    </row>
    <row r="49" spans="1:8" ht="45" customHeight="1" thickTop="1" thickBot="1" x14ac:dyDescent="0.3">
      <c r="A49" s="478">
        <v>9</v>
      </c>
      <c r="B49" s="481">
        <f>+Evaluación!B25</f>
        <v>0</v>
      </c>
      <c r="C49" s="481">
        <f>+Evaluación!C25</f>
        <v>0</v>
      </c>
      <c r="D49" s="353"/>
      <c r="E49" s="173" t="s">
        <v>887</v>
      </c>
      <c r="F49" s="216"/>
      <c r="G49" s="223"/>
      <c r="H49" s="230"/>
    </row>
    <row r="50" spans="1:8" ht="45" customHeight="1" thickTop="1" thickBot="1" x14ac:dyDescent="0.3">
      <c r="A50" s="479"/>
      <c r="B50" s="482"/>
      <c r="C50" s="482"/>
      <c r="D50" s="348"/>
      <c r="E50" s="173" t="s">
        <v>888</v>
      </c>
      <c r="F50" s="216"/>
      <c r="G50" s="223"/>
      <c r="H50" s="230"/>
    </row>
    <row r="51" spans="1:8" ht="45" customHeight="1" thickTop="1" thickBot="1" x14ac:dyDescent="0.3">
      <c r="A51" s="479"/>
      <c r="B51" s="482"/>
      <c r="C51" s="482"/>
      <c r="D51" s="348"/>
      <c r="E51" s="173" t="s">
        <v>902</v>
      </c>
      <c r="F51" s="216"/>
      <c r="G51" s="223"/>
      <c r="H51" s="230"/>
    </row>
    <row r="52" spans="1:8" ht="45" customHeight="1" thickTop="1" thickBot="1" x14ac:dyDescent="0.3">
      <c r="A52" s="480"/>
      <c r="B52" s="483"/>
      <c r="C52" s="483"/>
      <c r="D52" s="349"/>
      <c r="E52" s="173" t="s">
        <v>903</v>
      </c>
      <c r="F52" s="216"/>
      <c r="G52" s="218"/>
      <c r="H52" s="218"/>
    </row>
    <row r="53" spans="1:8" ht="16.5" thickTop="1" thickBot="1" x14ac:dyDescent="0.3"/>
    <row r="54" spans="1:8" ht="45" customHeight="1" thickTop="1" thickBot="1" x14ac:dyDescent="0.3">
      <c r="A54" s="478">
        <v>10</v>
      </c>
      <c r="B54" s="481">
        <f>+Evaluación!B27</f>
        <v>0</v>
      </c>
      <c r="C54" s="481">
        <f>+Evaluación!C27</f>
        <v>0</v>
      </c>
      <c r="D54" s="353"/>
      <c r="E54" s="173" t="s">
        <v>887</v>
      </c>
      <c r="F54" s="216"/>
      <c r="G54" s="223"/>
      <c r="H54" s="230"/>
    </row>
    <row r="55" spans="1:8" ht="45" customHeight="1" thickTop="1" thickBot="1" x14ac:dyDescent="0.3">
      <c r="A55" s="479"/>
      <c r="B55" s="482"/>
      <c r="C55" s="482"/>
      <c r="D55" s="348"/>
      <c r="E55" s="173" t="s">
        <v>888</v>
      </c>
      <c r="F55" s="216"/>
      <c r="G55" s="223"/>
      <c r="H55" s="230"/>
    </row>
    <row r="56" spans="1:8" ht="45" customHeight="1" thickTop="1" thickBot="1" x14ac:dyDescent="0.3">
      <c r="A56" s="479"/>
      <c r="B56" s="482"/>
      <c r="C56" s="482"/>
      <c r="D56" s="348"/>
      <c r="E56" s="173" t="s">
        <v>902</v>
      </c>
      <c r="F56" s="216"/>
      <c r="G56" s="223"/>
      <c r="H56" s="230"/>
    </row>
    <row r="57" spans="1:8" ht="45" customHeight="1" thickTop="1" thickBot="1" x14ac:dyDescent="0.3">
      <c r="A57" s="480"/>
      <c r="B57" s="483"/>
      <c r="C57" s="483"/>
      <c r="D57" s="349"/>
      <c r="E57" s="173" t="s">
        <v>903</v>
      </c>
      <c r="F57" s="216"/>
      <c r="G57" s="218"/>
      <c r="H57" s="218"/>
    </row>
    <row r="58" spans="1:8" ht="15.75" thickTop="1" x14ac:dyDescent="0.25"/>
  </sheetData>
  <mergeCells count="33">
    <mergeCell ref="A2:G2"/>
    <mergeCell ref="A9:A12"/>
    <mergeCell ref="A14:A17"/>
    <mergeCell ref="B9:B12"/>
    <mergeCell ref="B14:B17"/>
    <mergeCell ref="B6:G6"/>
    <mergeCell ref="C4:G4"/>
    <mergeCell ref="A19:A22"/>
    <mergeCell ref="C9:C12"/>
    <mergeCell ref="C14:C17"/>
    <mergeCell ref="C19:C22"/>
    <mergeCell ref="B19:B22"/>
    <mergeCell ref="B24:B27"/>
    <mergeCell ref="B29:B32"/>
    <mergeCell ref="B34:B37"/>
    <mergeCell ref="B39:B42"/>
    <mergeCell ref="A24:A27"/>
    <mergeCell ref="A29:A32"/>
    <mergeCell ref="A34:A37"/>
    <mergeCell ref="A39:A42"/>
    <mergeCell ref="C24:C27"/>
    <mergeCell ref="C29:C32"/>
    <mergeCell ref="C34:C37"/>
    <mergeCell ref="C39:C42"/>
    <mergeCell ref="C44:C47"/>
    <mergeCell ref="A54:A57"/>
    <mergeCell ref="B54:B57"/>
    <mergeCell ref="C54:C57"/>
    <mergeCell ref="A44:A47"/>
    <mergeCell ref="B44:B47"/>
    <mergeCell ref="A49:A52"/>
    <mergeCell ref="B49:B52"/>
    <mergeCell ref="C49:C52"/>
  </mergeCells>
  <pageMargins left="0.7" right="0.7" top="0.75" bottom="0.75" header="0.3" footer="0.3"/>
  <pageSetup orientation="portrait" horizontalDpi="0"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
    <pageSetUpPr fitToPage="1"/>
  </sheetPr>
  <dimension ref="B1:S53"/>
  <sheetViews>
    <sheetView tabSelected="1" topLeftCell="B1" zoomScale="60" zoomScaleNormal="60" zoomScaleSheetLayoutView="30" workbookViewId="0">
      <selection activeCell="J8" sqref="J8"/>
    </sheetView>
  </sheetViews>
  <sheetFormatPr baseColWidth="10" defaultColWidth="11.42578125" defaultRowHeight="15" x14ac:dyDescent="0.25"/>
  <cols>
    <col min="1" max="1" width="1" style="125" customWidth="1"/>
    <col min="2" max="2" width="4.85546875" style="125" customWidth="1"/>
    <col min="3" max="4" width="35" style="125" customWidth="1"/>
    <col min="5" max="5" width="64.5703125" style="125" customWidth="1"/>
    <col min="6" max="6" width="19.7109375" style="125" customWidth="1"/>
    <col min="7" max="7" width="32.5703125" style="125" customWidth="1"/>
    <col min="8" max="8" width="20.85546875" style="125" customWidth="1"/>
    <col min="9" max="11" width="32.5703125" style="125" customWidth="1"/>
    <col min="12" max="14" width="19" style="125" customWidth="1"/>
    <col min="15" max="15" width="3.28515625" style="125" customWidth="1"/>
    <col min="16" max="16" width="55.140625" style="7" customWidth="1"/>
    <col min="17" max="17" width="28.7109375" style="125" customWidth="1"/>
    <col min="18" max="18" width="28.28515625" style="125" customWidth="1"/>
    <col min="19" max="16384" width="11.42578125" style="125"/>
  </cols>
  <sheetData>
    <row r="1" spans="2:19" ht="26.25" x14ac:dyDescent="0.25">
      <c r="B1" s="497"/>
      <c r="C1" s="497"/>
      <c r="D1" s="497"/>
      <c r="E1" s="498" t="s">
        <v>921</v>
      </c>
      <c r="F1" s="499"/>
      <c r="G1" s="499"/>
      <c r="H1" s="499"/>
      <c r="I1" s="499"/>
      <c r="J1" s="499"/>
      <c r="K1" s="499"/>
      <c r="L1" s="499"/>
      <c r="M1" s="499"/>
      <c r="N1" s="499"/>
      <c r="O1" s="499"/>
      <c r="P1" s="356" t="s">
        <v>922</v>
      </c>
      <c r="Q1" s="500" t="s">
        <v>928</v>
      </c>
      <c r="R1" s="500"/>
    </row>
    <row r="2" spans="2:19" ht="26.25" x14ac:dyDescent="0.25">
      <c r="B2" s="497"/>
      <c r="C2" s="497"/>
      <c r="D2" s="497"/>
      <c r="E2" s="499"/>
      <c r="F2" s="499"/>
      <c r="G2" s="499"/>
      <c r="H2" s="499"/>
      <c r="I2" s="499"/>
      <c r="J2" s="499"/>
      <c r="K2" s="499"/>
      <c r="L2" s="499"/>
      <c r="M2" s="499"/>
      <c r="N2" s="499"/>
      <c r="O2" s="499"/>
      <c r="P2" s="356" t="s">
        <v>923</v>
      </c>
      <c r="Q2" s="500" t="s">
        <v>924</v>
      </c>
      <c r="R2" s="500"/>
    </row>
    <row r="3" spans="2:19" ht="26.25" x14ac:dyDescent="0.25">
      <c r="B3" s="497"/>
      <c r="C3" s="497"/>
      <c r="D3" s="497"/>
      <c r="E3" s="499"/>
      <c r="F3" s="499"/>
      <c r="G3" s="499"/>
      <c r="H3" s="499"/>
      <c r="I3" s="499"/>
      <c r="J3" s="499"/>
      <c r="K3" s="499"/>
      <c r="L3" s="499"/>
      <c r="M3" s="499"/>
      <c r="N3" s="499"/>
      <c r="O3" s="499"/>
      <c r="P3" s="356" t="s">
        <v>925</v>
      </c>
      <c r="Q3" s="500" t="s">
        <v>929</v>
      </c>
      <c r="R3" s="500"/>
    </row>
    <row r="4" spans="2:19" ht="26.25" x14ac:dyDescent="0.25">
      <c r="B4" s="497"/>
      <c r="C4" s="497"/>
      <c r="D4" s="497"/>
      <c r="E4" s="499"/>
      <c r="F4" s="499"/>
      <c r="G4" s="499"/>
      <c r="H4" s="499"/>
      <c r="I4" s="499"/>
      <c r="J4" s="499"/>
      <c r="K4" s="499"/>
      <c r="L4" s="499"/>
      <c r="M4" s="499"/>
      <c r="N4" s="499"/>
      <c r="O4" s="499"/>
      <c r="P4" s="356" t="s">
        <v>926</v>
      </c>
      <c r="Q4" s="500">
        <v>2</v>
      </c>
      <c r="R4" s="500"/>
    </row>
    <row r="5" spans="2:19" ht="26.25" x14ac:dyDescent="0.25">
      <c r="B5" s="497"/>
      <c r="C5" s="497"/>
      <c r="D5" s="497"/>
      <c r="E5" s="499"/>
      <c r="F5" s="499"/>
      <c r="G5" s="499"/>
      <c r="H5" s="499"/>
      <c r="I5" s="499"/>
      <c r="J5" s="499"/>
      <c r="K5" s="499"/>
      <c r="L5" s="499"/>
      <c r="M5" s="499"/>
      <c r="N5" s="499"/>
      <c r="O5" s="499"/>
      <c r="P5" s="356" t="s">
        <v>927</v>
      </c>
      <c r="Q5" s="500" t="s">
        <v>930</v>
      </c>
      <c r="R5" s="500"/>
    </row>
    <row r="6" spans="2:19" ht="44.25" customHeight="1" thickBot="1" x14ac:dyDescent="0.55000000000000004">
      <c r="C6" s="526"/>
      <c r="D6" s="526"/>
      <c r="E6" s="526"/>
      <c r="F6" s="526"/>
      <c r="G6" s="526"/>
      <c r="H6" s="526"/>
      <c r="I6" s="526"/>
      <c r="J6" s="526"/>
      <c r="K6" s="526"/>
      <c r="L6" s="526"/>
      <c r="M6" s="526"/>
      <c r="N6" s="526"/>
      <c r="O6" s="526"/>
      <c r="P6" s="526"/>
      <c r="Q6" s="526"/>
      <c r="R6" s="526"/>
    </row>
    <row r="7" spans="2:19" ht="60" customHeight="1" thickBot="1" x14ac:dyDescent="0.3">
      <c r="B7" s="270"/>
      <c r="C7" s="501" t="str">
        <f>+'Etapa 1 Identificación'!A3</f>
        <v>Vicerrectoría:</v>
      </c>
      <c r="D7" s="502"/>
      <c r="E7" s="501">
        <f>'Etapa 1 Identificación'!$B$3</f>
        <v>0</v>
      </c>
      <c r="F7" s="502"/>
      <c r="G7" s="502"/>
      <c r="H7" s="503"/>
      <c r="I7" s="263"/>
      <c r="J7" s="263"/>
      <c r="K7" s="263"/>
      <c r="L7" s="263"/>
      <c r="M7" s="527"/>
      <c r="N7" s="527"/>
      <c r="O7" s="527"/>
      <c r="P7" s="527"/>
      <c r="Q7" s="264"/>
      <c r="R7" s="170"/>
      <c r="S7" s="170"/>
    </row>
    <row r="8" spans="2:19" ht="60" customHeight="1" thickBot="1" x14ac:dyDescent="0.3">
      <c r="C8" s="501" t="str">
        <f>+'Etapa 1 Identificación'!A4</f>
        <v xml:space="preserve">Dependencia: </v>
      </c>
      <c r="D8" s="502"/>
      <c r="E8" s="501" t="s">
        <v>904</v>
      </c>
      <c r="F8" s="502"/>
      <c r="G8" s="502"/>
      <c r="H8" s="503"/>
      <c r="I8" s="263"/>
      <c r="J8" s="263"/>
      <c r="K8" s="263"/>
      <c r="L8" s="263"/>
      <c r="M8" s="527"/>
      <c r="N8" s="527"/>
      <c r="O8" s="527"/>
      <c r="P8" s="527"/>
      <c r="Q8" s="264"/>
      <c r="R8" s="170"/>
      <c r="S8" s="170"/>
    </row>
    <row r="9" spans="2:19" ht="121.5" customHeight="1" thickBot="1" x14ac:dyDescent="0.3">
      <c r="C9" s="501" t="str">
        <f>+'Etapa 1 Identificación'!A5</f>
        <v>Responsable:</v>
      </c>
      <c r="D9" s="502"/>
      <c r="E9" s="532">
        <f>'Etapa 1 Identificación'!$B$5</f>
        <v>0</v>
      </c>
      <c r="F9" s="533"/>
      <c r="G9" s="533"/>
      <c r="H9" s="534"/>
      <c r="I9" s="263"/>
      <c r="J9" s="263"/>
      <c r="K9" s="263"/>
      <c r="L9" s="263"/>
      <c r="M9" s="527"/>
      <c r="N9" s="527"/>
      <c r="O9" s="527"/>
      <c r="P9" s="527"/>
      <c r="Q9" s="264"/>
      <c r="R9" s="170"/>
      <c r="S9" s="170"/>
    </row>
    <row r="10" spans="2:19" ht="41.25" customHeight="1" thickBot="1" x14ac:dyDescent="0.4">
      <c r="C10" s="519" t="s">
        <v>905</v>
      </c>
      <c r="D10" s="520"/>
      <c r="E10" s="532"/>
      <c r="F10" s="533"/>
      <c r="G10" s="533"/>
      <c r="H10" s="534"/>
      <c r="I10" s="266"/>
      <c r="J10" s="266"/>
      <c r="K10" s="266"/>
      <c r="L10" s="266"/>
      <c r="M10" s="527"/>
      <c r="N10" s="527"/>
      <c r="O10" s="527"/>
      <c r="P10" s="527"/>
      <c r="Q10" s="267"/>
      <c r="R10" s="265"/>
      <c r="S10" s="265"/>
    </row>
    <row r="11" spans="2:19" ht="31.9" customHeight="1" thickBot="1" x14ac:dyDescent="0.4">
      <c r="C11" s="269"/>
      <c r="D11" s="269"/>
      <c r="E11" s="269"/>
      <c r="F11" s="528"/>
      <c r="G11" s="529"/>
    </row>
    <row r="12" spans="2:19" s="171" customFormat="1" ht="80.45" customHeight="1" thickBot="1" x14ac:dyDescent="0.3">
      <c r="B12" s="307" t="s">
        <v>5</v>
      </c>
      <c r="C12" s="307" t="str">
        <f>+'Etapa 1 Identificación'!A9</f>
        <v>Objetivo POA</v>
      </c>
      <c r="D12" s="307" t="str">
        <f>+'Etapa 1 Identificación'!A10</f>
        <v>Meta POA</v>
      </c>
      <c r="E12" s="307" t="s">
        <v>906</v>
      </c>
      <c r="F12" s="307" t="s">
        <v>16</v>
      </c>
      <c r="G12" s="307" t="s">
        <v>875</v>
      </c>
      <c r="H12" s="307" t="s">
        <v>907</v>
      </c>
      <c r="I12" s="307" t="s">
        <v>908</v>
      </c>
      <c r="J12" s="307" t="s">
        <v>877</v>
      </c>
      <c r="K12" s="307" t="s">
        <v>909</v>
      </c>
      <c r="L12" s="307" t="s">
        <v>910</v>
      </c>
      <c r="M12" s="307" t="s">
        <v>911</v>
      </c>
      <c r="N12" s="344" t="s">
        <v>912</v>
      </c>
      <c r="O12" s="530" t="s">
        <v>899</v>
      </c>
      <c r="P12" s="531"/>
      <c r="Q12" s="307" t="s">
        <v>913</v>
      </c>
      <c r="R12" s="307" t="s">
        <v>901</v>
      </c>
    </row>
    <row r="13" spans="2:19" ht="81" customHeight="1" x14ac:dyDescent="0.25">
      <c r="B13" s="511">
        <v>1</v>
      </c>
      <c r="C13" s="513">
        <f>+'Etapa 1 Identificación'!B9</f>
        <v>0</v>
      </c>
      <c r="D13" s="513">
        <f>+'Etapa 1 Identificación'!B10</f>
        <v>0</v>
      </c>
      <c r="E13" s="516"/>
      <c r="F13" s="518">
        <f>Administración!B9</f>
        <v>0</v>
      </c>
      <c r="G13" s="504">
        <f>Administración!C9</f>
        <v>0</v>
      </c>
      <c r="H13" s="507" t="e">
        <f>+'Etapa 1 Identificación'!B30</f>
        <v>#VALUE!</v>
      </c>
      <c r="I13" s="507">
        <f>+Evaluación!F9</f>
        <v>0</v>
      </c>
      <c r="J13" s="343"/>
      <c r="K13" s="313">
        <f>+'Etapa 2 Análisis R.Control'!J10</f>
        <v>0</v>
      </c>
      <c r="L13" s="507">
        <f>+Evaluación!F9</f>
        <v>0</v>
      </c>
      <c r="M13" s="509" t="e">
        <f>+Evaluación!D9</f>
        <v>#VALUE!</v>
      </c>
      <c r="N13" s="310"/>
      <c r="O13" s="310" t="str">
        <f>+Administración!E9</f>
        <v>1)</v>
      </c>
      <c r="P13" s="320">
        <f>+Administración!F9</f>
        <v>0</v>
      </c>
      <c r="Q13" s="322">
        <f>+Administración!G9</f>
        <v>0</v>
      </c>
      <c r="R13" s="321">
        <f>+Administración!H9</f>
        <v>0</v>
      </c>
    </row>
    <row r="14" spans="2:19" ht="60.75" customHeight="1" x14ac:dyDescent="0.25">
      <c r="B14" s="512"/>
      <c r="C14" s="514"/>
      <c r="D14" s="514"/>
      <c r="E14" s="517"/>
      <c r="F14" s="517"/>
      <c r="G14" s="522"/>
      <c r="H14" s="508"/>
      <c r="I14" s="508"/>
      <c r="J14" s="343"/>
      <c r="K14" s="313">
        <f>+'Etapa 2 Análisis R.Control'!J11</f>
        <v>0</v>
      </c>
      <c r="L14" s="510"/>
      <c r="M14" s="510"/>
      <c r="N14" s="310"/>
      <c r="O14" s="310" t="str">
        <f>+Administración!E10</f>
        <v>2)</v>
      </c>
      <c r="P14" s="320">
        <f>+Administración!F10</f>
        <v>0</v>
      </c>
      <c r="Q14" s="322">
        <f>+Administración!G10</f>
        <v>0</v>
      </c>
      <c r="R14" s="321">
        <f>+Administración!H10</f>
        <v>0</v>
      </c>
    </row>
    <row r="15" spans="2:19" ht="72" customHeight="1" x14ac:dyDescent="0.25">
      <c r="B15" s="512"/>
      <c r="C15" s="514"/>
      <c r="D15" s="514"/>
      <c r="E15" s="517"/>
      <c r="F15" s="517"/>
      <c r="G15" s="522"/>
      <c r="H15" s="508"/>
      <c r="I15" s="508"/>
      <c r="J15" s="343"/>
      <c r="K15" s="313">
        <f>+'Etapa 2 Análisis R.Control'!J12</f>
        <v>0</v>
      </c>
      <c r="L15" s="510"/>
      <c r="M15" s="510"/>
      <c r="N15" s="310"/>
      <c r="O15" s="310" t="str">
        <f>+Administración!E11</f>
        <v>3)</v>
      </c>
      <c r="P15" s="320">
        <f>+Administración!F11</f>
        <v>0</v>
      </c>
      <c r="Q15" s="322">
        <f>+Administración!G11</f>
        <v>0</v>
      </c>
      <c r="R15" s="321">
        <f>+Administración!H11</f>
        <v>0</v>
      </c>
    </row>
    <row r="16" spans="2:19" ht="72.75" customHeight="1" thickBot="1" x14ac:dyDescent="0.3">
      <c r="B16" s="512"/>
      <c r="C16" s="514"/>
      <c r="D16" s="515"/>
      <c r="E16" s="517"/>
      <c r="F16" s="517"/>
      <c r="G16" s="523"/>
      <c r="H16" s="508"/>
      <c r="I16" s="508"/>
      <c r="J16" s="343"/>
      <c r="K16" s="313">
        <f>+'Etapa 2 Análisis R.Control'!J13</f>
        <v>0</v>
      </c>
      <c r="L16" s="510"/>
      <c r="M16" s="510"/>
      <c r="N16" s="310"/>
      <c r="O16" s="310" t="str">
        <f>+Administración!E12</f>
        <v>4)</v>
      </c>
      <c r="P16" s="320">
        <f>+Administración!F12</f>
        <v>0</v>
      </c>
      <c r="Q16" s="322">
        <f>+Administración!G12</f>
        <v>0</v>
      </c>
      <c r="R16" s="321">
        <f>+Administración!H12</f>
        <v>0</v>
      </c>
    </row>
    <row r="17" spans="2:18" ht="75.75" customHeight="1" x14ac:dyDescent="0.25">
      <c r="B17" s="511">
        <v>2</v>
      </c>
      <c r="C17" s="513">
        <f>+'Etapa 1 Identificación'!C9</f>
        <v>0</v>
      </c>
      <c r="D17" s="513">
        <f>+'Etapa 1 Identificación'!C10</f>
        <v>0</v>
      </c>
      <c r="E17" s="516"/>
      <c r="F17" s="518">
        <f>Administración!B14</f>
        <v>0</v>
      </c>
      <c r="G17" s="518">
        <f>Administración!C14</f>
        <v>0</v>
      </c>
      <c r="H17" s="507" t="e">
        <f>+'Etapa 1 Identificación'!C30</f>
        <v>#VALUE!</v>
      </c>
      <c r="I17" s="507">
        <f>+Evaluación!F13</f>
        <v>0</v>
      </c>
      <c r="J17" s="343"/>
      <c r="K17" s="313">
        <f>+'Etapa 2 Análisis R.Control'!J15</f>
        <v>0</v>
      </c>
      <c r="L17" s="509">
        <f>+Evaluación!F11</f>
        <v>0</v>
      </c>
      <c r="M17" s="509" t="e">
        <f>+Evaluación!D11</f>
        <v>#VALUE!</v>
      </c>
      <c r="N17" s="310"/>
      <c r="O17" s="310" t="str">
        <f>+Administración!E14</f>
        <v>1)</v>
      </c>
      <c r="P17" s="320">
        <f>+Administración!F14</f>
        <v>0</v>
      </c>
      <c r="Q17" s="322">
        <f>+Administración!G14</f>
        <v>0</v>
      </c>
      <c r="R17" s="321">
        <f>+Administración!H14</f>
        <v>0</v>
      </c>
    </row>
    <row r="18" spans="2:18" ht="60.75" customHeight="1" x14ac:dyDescent="0.25">
      <c r="B18" s="512"/>
      <c r="C18" s="514"/>
      <c r="D18" s="514"/>
      <c r="E18" s="517"/>
      <c r="F18" s="517"/>
      <c r="G18" s="517"/>
      <c r="H18" s="508"/>
      <c r="I18" s="508"/>
      <c r="J18" s="343"/>
      <c r="K18" s="313">
        <f>+'Etapa 2 Análisis R.Control'!J16</f>
        <v>0</v>
      </c>
      <c r="L18" s="510"/>
      <c r="M18" s="510"/>
      <c r="N18" s="310"/>
      <c r="O18" s="310" t="str">
        <f>+Administración!E15</f>
        <v>2)</v>
      </c>
      <c r="P18" s="320">
        <f>+Administración!F15</f>
        <v>0</v>
      </c>
      <c r="Q18" s="322">
        <f>+Administración!G15</f>
        <v>0</v>
      </c>
      <c r="R18" s="321">
        <f>+Administración!H15</f>
        <v>0</v>
      </c>
    </row>
    <row r="19" spans="2:18" ht="72" customHeight="1" x14ac:dyDescent="0.25">
      <c r="B19" s="512"/>
      <c r="C19" s="514"/>
      <c r="D19" s="514"/>
      <c r="E19" s="517"/>
      <c r="F19" s="517"/>
      <c r="G19" s="517"/>
      <c r="H19" s="508"/>
      <c r="I19" s="508"/>
      <c r="J19" s="343"/>
      <c r="K19" s="313">
        <f>+'Etapa 2 Análisis R.Control'!J17</f>
        <v>0</v>
      </c>
      <c r="L19" s="510"/>
      <c r="M19" s="510"/>
      <c r="N19" s="310"/>
      <c r="O19" s="310" t="str">
        <f>+Administración!E16</f>
        <v>3)</v>
      </c>
      <c r="P19" s="320">
        <f>+Administración!F16</f>
        <v>0</v>
      </c>
      <c r="Q19" s="322">
        <f>+Administración!G16</f>
        <v>0</v>
      </c>
      <c r="R19" s="321">
        <f>+Administración!H16</f>
        <v>0</v>
      </c>
    </row>
    <row r="20" spans="2:18" ht="60" customHeight="1" thickBot="1" x14ac:dyDescent="0.3">
      <c r="B20" s="512"/>
      <c r="C20" s="514"/>
      <c r="D20" s="515"/>
      <c r="E20" s="517"/>
      <c r="F20" s="517"/>
      <c r="G20" s="517"/>
      <c r="H20" s="508"/>
      <c r="I20" s="508"/>
      <c r="J20" s="343"/>
      <c r="K20" s="313">
        <f>+'Etapa 2 Análisis R.Control'!J18</f>
        <v>0</v>
      </c>
      <c r="L20" s="510"/>
      <c r="M20" s="510"/>
      <c r="N20" s="310"/>
      <c r="O20" s="310" t="str">
        <f>+Administración!E17</f>
        <v>4)</v>
      </c>
      <c r="P20" s="320">
        <f>+Administración!F17</f>
        <v>0</v>
      </c>
      <c r="Q20" s="322">
        <f>+Administración!G17</f>
        <v>0</v>
      </c>
      <c r="R20" s="321">
        <f>+Administración!H17</f>
        <v>0</v>
      </c>
    </row>
    <row r="21" spans="2:18" ht="75.75" customHeight="1" x14ac:dyDescent="0.25">
      <c r="B21" s="511">
        <v>3</v>
      </c>
      <c r="C21" s="513">
        <f>+'Etapa 1 Identificación'!D9</f>
        <v>0</v>
      </c>
      <c r="D21" s="513">
        <f>+'Etapa 1 Identificación'!D10</f>
        <v>0</v>
      </c>
      <c r="E21" s="516"/>
      <c r="F21" s="513">
        <f>Administración!B19</f>
        <v>0</v>
      </c>
      <c r="G21" s="513">
        <f>Administración!C19</f>
        <v>0</v>
      </c>
      <c r="H21" s="507" t="e">
        <f>+'Etapa 1 Identificación'!D30</f>
        <v>#VALUE!</v>
      </c>
      <c r="I21" s="507">
        <f>+Evaluación!F17</f>
        <v>0</v>
      </c>
      <c r="J21" s="343"/>
      <c r="K21" s="313">
        <f>+'Etapa 2 Análisis R.Control'!J20</f>
        <v>0</v>
      </c>
      <c r="L21" s="507">
        <f>+Evaluación!F13</f>
        <v>0</v>
      </c>
      <c r="M21" s="509" t="e">
        <f>+Evaluación!D13</f>
        <v>#VALUE!</v>
      </c>
      <c r="N21" s="310"/>
      <c r="O21" s="310" t="str">
        <f>+Administración!E19</f>
        <v>1)</v>
      </c>
      <c r="P21" s="320">
        <f>+Administración!F19</f>
        <v>0</v>
      </c>
      <c r="Q21" s="322">
        <f>+Administración!G19</f>
        <v>0</v>
      </c>
      <c r="R21" s="321">
        <f>+Administración!H19</f>
        <v>0</v>
      </c>
    </row>
    <row r="22" spans="2:18" ht="60.75" customHeight="1" x14ac:dyDescent="0.25">
      <c r="B22" s="512"/>
      <c r="C22" s="514"/>
      <c r="D22" s="514"/>
      <c r="E22" s="517"/>
      <c r="F22" s="514"/>
      <c r="G22" s="514"/>
      <c r="H22" s="508"/>
      <c r="I22" s="508"/>
      <c r="J22" s="343"/>
      <c r="K22" s="313">
        <f>+'Etapa 2 Análisis R.Control'!J21</f>
        <v>0</v>
      </c>
      <c r="L22" s="510"/>
      <c r="M22" s="510"/>
      <c r="N22" s="310"/>
      <c r="O22" s="310" t="str">
        <f>+Administración!E20</f>
        <v>2)</v>
      </c>
      <c r="P22" s="320">
        <f>+Administración!F20</f>
        <v>0</v>
      </c>
      <c r="Q22" s="322">
        <f>+Administración!G20</f>
        <v>0</v>
      </c>
      <c r="R22" s="321">
        <f>+Administración!H20</f>
        <v>0</v>
      </c>
    </row>
    <row r="23" spans="2:18" ht="72" customHeight="1" x14ac:dyDescent="0.25">
      <c r="B23" s="512"/>
      <c r="C23" s="514"/>
      <c r="D23" s="514"/>
      <c r="E23" s="517"/>
      <c r="F23" s="514"/>
      <c r="G23" s="514"/>
      <c r="H23" s="508"/>
      <c r="I23" s="508"/>
      <c r="J23" s="343"/>
      <c r="K23" s="313">
        <f>+'Etapa 2 Análisis R.Control'!J22</f>
        <v>0</v>
      </c>
      <c r="L23" s="510"/>
      <c r="M23" s="510"/>
      <c r="N23" s="310"/>
      <c r="O23" s="310" t="str">
        <f>+Administración!E21</f>
        <v>3)</v>
      </c>
      <c r="P23" s="320">
        <f>+Administración!F21</f>
        <v>0</v>
      </c>
      <c r="Q23" s="322">
        <f>+Administración!G21</f>
        <v>0</v>
      </c>
      <c r="R23" s="321">
        <f>+Administración!H21</f>
        <v>0</v>
      </c>
    </row>
    <row r="24" spans="2:18" ht="85.5" customHeight="1" thickBot="1" x14ac:dyDescent="0.3">
      <c r="B24" s="512"/>
      <c r="C24" s="514"/>
      <c r="D24" s="515"/>
      <c r="E24" s="517"/>
      <c r="F24" s="521"/>
      <c r="G24" s="521"/>
      <c r="H24" s="508"/>
      <c r="I24" s="508"/>
      <c r="J24" s="343"/>
      <c r="K24" s="313">
        <f>+'Etapa 2 Análisis R.Control'!J23</f>
        <v>0</v>
      </c>
      <c r="L24" s="510"/>
      <c r="M24" s="510"/>
      <c r="N24" s="310"/>
      <c r="O24" s="310" t="str">
        <f>+Administración!E22</f>
        <v>4)</v>
      </c>
      <c r="P24" s="320">
        <f>+Administración!F22</f>
        <v>0</v>
      </c>
      <c r="Q24" s="322">
        <f>+Administración!G22</f>
        <v>0</v>
      </c>
      <c r="R24" s="321">
        <f>+Administración!H22</f>
        <v>0</v>
      </c>
    </row>
    <row r="25" spans="2:18" ht="68.25" customHeight="1" x14ac:dyDescent="0.25">
      <c r="B25" s="511">
        <v>4</v>
      </c>
      <c r="C25" s="513">
        <f>+'Etapa 1 Identificación'!E9</f>
        <v>0</v>
      </c>
      <c r="D25" s="513">
        <f>+'Etapa 1 Identificación'!E10</f>
        <v>0</v>
      </c>
      <c r="E25" s="516"/>
      <c r="F25" s="518">
        <f>+Administración!B24</f>
        <v>0</v>
      </c>
      <c r="G25" s="518">
        <f>+Administración!C24</f>
        <v>0</v>
      </c>
      <c r="H25" s="507" t="e">
        <f>+'Etapa 1 Identificación'!E30</f>
        <v>#VALUE!</v>
      </c>
      <c r="I25" s="507">
        <f>+Evaluación!F21</f>
        <v>0</v>
      </c>
      <c r="J25" s="343"/>
      <c r="K25" s="313">
        <f>+'Etapa 2 Análisis R.Control'!J26</f>
        <v>0</v>
      </c>
      <c r="L25" s="507">
        <f>+Evaluación!F15</f>
        <v>0</v>
      </c>
      <c r="M25" s="509" t="e">
        <f>+Evaluación!D15</f>
        <v>#VALUE!</v>
      </c>
      <c r="N25" s="310"/>
      <c r="O25" s="310" t="str">
        <f>+Administración!E24</f>
        <v>1)</v>
      </c>
      <c r="P25" s="320">
        <f>+Administración!F24</f>
        <v>0</v>
      </c>
      <c r="Q25" s="322">
        <f>+Administración!G24</f>
        <v>0</v>
      </c>
      <c r="R25" s="321">
        <f>+Administración!H24</f>
        <v>0</v>
      </c>
    </row>
    <row r="26" spans="2:18" ht="60.75" customHeight="1" x14ac:dyDescent="0.25">
      <c r="B26" s="512"/>
      <c r="C26" s="514"/>
      <c r="D26" s="514"/>
      <c r="E26" s="517"/>
      <c r="F26" s="514"/>
      <c r="G26" s="514"/>
      <c r="H26" s="508"/>
      <c r="I26" s="508"/>
      <c r="J26" s="343"/>
      <c r="K26" s="313">
        <f>+'Etapa 2 Análisis R.Control'!J27</f>
        <v>0</v>
      </c>
      <c r="L26" s="510"/>
      <c r="M26" s="510"/>
      <c r="N26" s="310"/>
      <c r="O26" s="310" t="str">
        <f>+Administración!E25</f>
        <v>2)</v>
      </c>
      <c r="P26" s="320">
        <f>+Administración!F25</f>
        <v>0</v>
      </c>
      <c r="Q26" s="322">
        <f>+Administración!G25</f>
        <v>0</v>
      </c>
      <c r="R26" s="321">
        <f>+Administración!H25</f>
        <v>0</v>
      </c>
    </row>
    <row r="27" spans="2:18" ht="72" customHeight="1" x14ac:dyDescent="0.25">
      <c r="B27" s="512"/>
      <c r="C27" s="514"/>
      <c r="D27" s="514"/>
      <c r="E27" s="517"/>
      <c r="F27" s="514"/>
      <c r="G27" s="514"/>
      <c r="H27" s="508"/>
      <c r="I27" s="508"/>
      <c r="J27" s="343"/>
      <c r="K27" s="313">
        <f>+'Etapa 2 Análisis R.Control'!J28</f>
        <v>0</v>
      </c>
      <c r="L27" s="510"/>
      <c r="M27" s="510"/>
      <c r="N27" s="310"/>
      <c r="O27" s="310" t="str">
        <f>+Administración!E26</f>
        <v>3)</v>
      </c>
      <c r="P27" s="320">
        <f>+Administración!F26</f>
        <v>0</v>
      </c>
      <c r="Q27" s="322">
        <f>+Administración!G26</f>
        <v>0</v>
      </c>
      <c r="R27" s="321">
        <f>+Administración!H26</f>
        <v>0</v>
      </c>
    </row>
    <row r="28" spans="2:18" ht="75" customHeight="1" thickBot="1" x14ac:dyDescent="0.3">
      <c r="B28" s="512"/>
      <c r="C28" s="514"/>
      <c r="D28" s="515"/>
      <c r="E28" s="517"/>
      <c r="F28" s="514"/>
      <c r="G28" s="514"/>
      <c r="H28" s="508"/>
      <c r="I28" s="508"/>
      <c r="J28" s="343"/>
      <c r="K28" s="313">
        <f>+'Etapa 2 Análisis R.Control'!J29</f>
        <v>0</v>
      </c>
      <c r="L28" s="510"/>
      <c r="M28" s="510"/>
      <c r="N28" s="310"/>
      <c r="O28" s="310" t="str">
        <f>+Administración!E27</f>
        <v>4)</v>
      </c>
      <c r="P28" s="320">
        <f>+Administración!F27</f>
        <v>0</v>
      </c>
      <c r="Q28" s="322">
        <f>+Administración!G27</f>
        <v>0</v>
      </c>
      <c r="R28" s="321">
        <f>+Administración!H27</f>
        <v>0</v>
      </c>
    </row>
    <row r="29" spans="2:18" ht="70.5" customHeight="1" x14ac:dyDescent="0.25">
      <c r="B29" s="511">
        <v>5</v>
      </c>
      <c r="C29" s="513">
        <f>+'Etapa 1 Identificación'!F9</f>
        <v>0</v>
      </c>
      <c r="D29" s="513">
        <f>+'Etapa 1 Identificación'!F10</f>
        <v>0</v>
      </c>
      <c r="E29" s="516"/>
      <c r="F29" s="518">
        <f>+Administración!B29</f>
        <v>0</v>
      </c>
      <c r="G29" s="513">
        <f>+Administración!C29</f>
        <v>0</v>
      </c>
      <c r="H29" s="507" t="e">
        <f>+'Etapa 1 Identificación'!F30</f>
        <v>#VALUE!</v>
      </c>
      <c r="I29" s="507">
        <f>+Evaluación!F25</f>
        <v>0</v>
      </c>
      <c r="J29" s="343"/>
      <c r="K29" s="313">
        <f>+'Etapa 2 Análisis R.Control'!J32</f>
        <v>0</v>
      </c>
      <c r="L29" s="507">
        <f>+Evaluación!F17</f>
        <v>0</v>
      </c>
      <c r="M29" s="509" t="e">
        <f>+Evaluación!D17</f>
        <v>#VALUE!</v>
      </c>
      <c r="N29" s="310"/>
      <c r="O29" s="310" t="str">
        <f>+Administración!E29</f>
        <v>1)</v>
      </c>
      <c r="P29" s="320">
        <f>+Administración!F29</f>
        <v>0</v>
      </c>
      <c r="Q29" s="322">
        <f>+Administración!G29</f>
        <v>0</v>
      </c>
      <c r="R29" s="321">
        <f>+Administración!H29</f>
        <v>0</v>
      </c>
    </row>
    <row r="30" spans="2:18" ht="60.75" customHeight="1" x14ac:dyDescent="0.25">
      <c r="B30" s="512"/>
      <c r="C30" s="514"/>
      <c r="D30" s="514"/>
      <c r="E30" s="517"/>
      <c r="F30" s="514"/>
      <c r="G30" s="514"/>
      <c r="H30" s="508"/>
      <c r="I30" s="508"/>
      <c r="J30" s="343"/>
      <c r="K30" s="313">
        <f>+'Etapa 2 Análisis R.Control'!J33</f>
        <v>0</v>
      </c>
      <c r="L30" s="510"/>
      <c r="M30" s="510"/>
      <c r="N30" s="310"/>
      <c r="O30" s="310" t="str">
        <f>+Administración!E30</f>
        <v>2)</v>
      </c>
      <c r="P30" s="320">
        <f>+Administración!F30</f>
        <v>0</v>
      </c>
      <c r="Q30" s="322">
        <f>+Administración!G30</f>
        <v>0</v>
      </c>
      <c r="R30" s="321">
        <f>+Administración!H30</f>
        <v>0</v>
      </c>
    </row>
    <row r="31" spans="2:18" ht="72" customHeight="1" x14ac:dyDescent="0.25">
      <c r="B31" s="512"/>
      <c r="C31" s="514"/>
      <c r="D31" s="514"/>
      <c r="E31" s="517"/>
      <c r="F31" s="514"/>
      <c r="G31" s="514"/>
      <c r="H31" s="508"/>
      <c r="I31" s="508"/>
      <c r="J31" s="343"/>
      <c r="K31" s="313">
        <f>+'Etapa 2 Análisis R.Control'!J34</f>
        <v>0</v>
      </c>
      <c r="L31" s="510"/>
      <c r="M31" s="510"/>
      <c r="N31" s="310"/>
      <c r="O31" s="310" t="str">
        <f>+Administración!E31</f>
        <v>3)</v>
      </c>
      <c r="P31" s="320">
        <f>+Administración!F31</f>
        <v>0</v>
      </c>
      <c r="Q31" s="322">
        <f>+Administración!G31</f>
        <v>0</v>
      </c>
      <c r="R31" s="321">
        <f>+Administración!H31</f>
        <v>0</v>
      </c>
    </row>
    <row r="32" spans="2:18" ht="70.5" customHeight="1" thickBot="1" x14ac:dyDescent="0.3">
      <c r="B32" s="512"/>
      <c r="C32" s="514"/>
      <c r="D32" s="515"/>
      <c r="E32" s="517"/>
      <c r="F32" s="514"/>
      <c r="G32" s="514"/>
      <c r="H32" s="508"/>
      <c r="I32" s="508"/>
      <c r="J32" s="343"/>
      <c r="K32" s="313">
        <f>+'Etapa 2 Análisis R.Control'!J35</f>
        <v>0</v>
      </c>
      <c r="L32" s="510"/>
      <c r="M32" s="510"/>
      <c r="N32" s="310"/>
      <c r="O32" s="310" t="str">
        <f>+Administración!E32</f>
        <v>4)</v>
      </c>
      <c r="P32" s="320">
        <f>+Administración!F32</f>
        <v>0</v>
      </c>
      <c r="Q32" s="322">
        <f>+Administración!G32</f>
        <v>0</v>
      </c>
      <c r="R32" s="321">
        <f>+Administración!H32</f>
        <v>0</v>
      </c>
    </row>
    <row r="33" spans="2:18" ht="83.25" customHeight="1" x14ac:dyDescent="0.25">
      <c r="B33" s="511">
        <v>6</v>
      </c>
      <c r="C33" s="513">
        <f>+'Etapa 1 Identificación'!G9</f>
        <v>0</v>
      </c>
      <c r="D33" s="513">
        <f>+'Etapa 1 Identificación'!G10</f>
        <v>0</v>
      </c>
      <c r="E33" s="516"/>
      <c r="F33" s="518">
        <f>+Administración!B34</f>
        <v>0</v>
      </c>
      <c r="G33" s="513">
        <f>+Administración!C34</f>
        <v>0</v>
      </c>
      <c r="H33" s="507" t="e">
        <f>+'Etapa 1 Identificación'!G30</f>
        <v>#VALUE!</v>
      </c>
      <c r="I33" s="507">
        <f>+Evaluación!F29</f>
        <v>0</v>
      </c>
      <c r="J33" s="343"/>
      <c r="K33" s="313">
        <f>+'Etapa 2 Análisis R.Control'!J37</f>
        <v>0</v>
      </c>
      <c r="L33" s="507">
        <f>+Evaluación!F19</f>
        <v>0</v>
      </c>
      <c r="M33" s="509" t="e">
        <f>+Evaluación!D19</f>
        <v>#VALUE!</v>
      </c>
      <c r="N33" s="310"/>
      <c r="O33" s="310" t="str">
        <f>+Administración!E34</f>
        <v>1)</v>
      </c>
      <c r="P33" s="320">
        <f>+Administración!F34</f>
        <v>0</v>
      </c>
      <c r="Q33" s="322">
        <f>+Administración!G34</f>
        <v>0</v>
      </c>
      <c r="R33" s="321">
        <f>+Administración!H34</f>
        <v>0</v>
      </c>
    </row>
    <row r="34" spans="2:18" ht="60.75" customHeight="1" x14ac:dyDescent="0.25">
      <c r="B34" s="512"/>
      <c r="C34" s="514"/>
      <c r="D34" s="514"/>
      <c r="E34" s="517"/>
      <c r="F34" s="514"/>
      <c r="G34" s="514"/>
      <c r="H34" s="508"/>
      <c r="I34" s="508"/>
      <c r="J34" s="343"/>
      <c r="K34" s="313">
        <f>+'Etapa 2 Análisis R.Control'!J38</f>
        <v>0</v>
      </c>
      <c r="L34" s="510"/>
      <c r="M34" s="510"/>
      <c r="N34" s="310"/>
      <c r="O34" s="310" t="str">
        <f>+Administración!E35</f>
        <v>2)</v>
      </c>
      <c r="P34" s="320">
        <f>+Administración!F35</f>
        <v>0</v>
      </c>
      <c r="Q34" s="322">
        <f>+Administración!G35</f>
        <v>0</v>
      </c>
      <c r="R34" s="321">
        <f>+Administración!H35</f>
        <v>0</v>
      </c>
    </row>
    <row r="35" spans="2:18" ht="72" customHeight="1" x14ac:dyDescent="0.25">
      <c r="B35" s="512"/>
      <c r="C35" s="514"/>
      <c r="D35" s="514"/>
      <c r="E35" s="517"/>
      <c r="F35" s="514"/>
      <c r="G35" s="514"/>
      <c r="H35" s="508"/>
      <c r="I35" s="508"/>
      <c r="J35" s="343"/>
      <c r="K35" s="313">
        <f>+'Etapa 2 Análisis R.Control'!J39</f>
        <v>0</v>
      </c>
      <c r="L35" s="510"/>
      <c r="M35" s="510"/>
      <c r="N35" s="310"/>
      <c r="O35" s="310" t="str">
        <f>+Administración!E36</f>
        <v>3)</v>
      </c>
      <c r="P35" s="320">
        <f>+Administración!F36</f>
        <v>0</v>
      </c>
      <c r="Q35" s="322">
        <f>+Administración!G36</f>
        <v>0</v>
      </c>
      <c r="R35" s="321">
        <f>+Administración!H36</f>
        <v>0</v>
      </c>
    </row>
    <row r="36" spans="2:18" ht="60" customHeight="1" thickBot="1" x14ac:dyDescent="0.3">
      <c r="B36" s="512"/>
      <c r="C36" s="514"/>
      <c r="D36" s="515"/>
      <c r="E36" s="517"/>
      <c r="F36" s="514"/>
      <c r="G36" s="514"/>
      <c r="H36" s="508"/>
      <c r="I36" s="508"/>
      <c r="J36" s="343"/>
      <c r="K36" s="313">
        <f>+'Etapa 2 Análisis R.Control'!J40</f>
        <v>0</v>
      </c>
      <c r="L36" s="510"/>
      <c r="M36" s="510"/>
      <c r="N36" s="310"/>
      <c r="O36" s="310" t="str">
        <f>+Administración!E37</f>
        <v>4)</v>
      </c>
      <c r="P36" s="320">
        <f>+Administración!F37</f>
        <v>0</v>
      </c>
      <c r="Q36" s="322">
        <f>+Administración!G37</f>
        <v>0</v>
      </c>
      <c r="R36" s="321">
        <f>+Administración!H37</f>
        <v>0</v>
      </c>
    </row>
    <row r="37" spans="2:18" ht="75.75" customHeight="1" x14ac:dyDescent="0.25">
      <c r="B37" s="511">
        <v>7</v>
      </c>
      <c r="C37" s="513">
        <f>+'Etapa 1 Identificación'!H9</f>
        <v>0</v>
      </c>
      <c r="D37" s="513">
        <f>+'Etapa 1 Identificación'!H10</f>
        <v>0</v>
      </c>
      <c r="E37" s="516"/>
      <c r="F37" s="518">
        <f>+Administración!B39</f>
        <v>0</v>
      </c>
      <c r="G37" s="513">
        <f>+Administración!C39</f>
        <v>0</v>
      </c>
      <c r="H37" s="507" t="e">
        <f>+'Etapa 1 Identificación'!H30</f>
        <v>#VALUE!</v>
      </c>
      <c r="I37" s="507">
        <f>+Evaluación!F33</f>
        <v>0</v>
      </c>
      <c r="J37" s="343"/>
      <c r="K37" s="313">
        <f>+'Etapa 2 Análisis R.Control'!J42</f>
        <v>0</v>
      </c>
      <c r="L37" s="507">
        <f>+Evaluación!F21</f>
        <v>0</v>
      </c>
      <c r="M37" s="509" t="e">
        <f>+Evaluación!D21</f>
        <v>#VALUE!</v>
      </c>
      <c r="N37" s="310"/>
      <c r="O37" s="310" t="str">
        <f>+Administración!E39</f>
        <v>1)</v>
      </c>
      <c r="P37" s="320">
        <f>+Administración!F39</f>
        <v>0</v>
      </c>
      <c r="Q37" s="322">
        <f>+Administración!G39</f>
        <v>0</v>
      </c>
      <c r="R37" s="321">
        <f>+Administración!H39</f>
        <v>0</v>
      </c>
    </row>
    <row r="38" spans="2:18" ht="60.75" customHeight="1" x14ac:dyDescent="0.25">
      <c r="B38" s="512"/>
      <c r="C38" s="514"/>
      <c r="D38" s="514"/>
      <c r="E38" s="517"/>
      <c r="F38" s="514"/>
      <c r="G38" s="514"/>
      <c r="H38" s="508"/>
      <c r="I38" s="508"/>
      <c r="J38" s="343"/>
      <c r="K38" s="313">
        <f>+'Etapa 2 Análisis R.Control'!J43</f>
        <v>0</v>
      </c>
      <c r="L38" s="510"/>
      <c r="M38" s="510"/>
      <c r="N38" s="310"/>
      <c r="O38" s="310" t="str">
        <f>+Administración!E40</f>
        <v>2)</v>
      </c>
      <c r="P38" s="320">
        <f>+Administración!F40</f>
        <v>0</v>
      </c>
      <c r="Q38" s="322">
        <f>+Administración!G40</f>
        <v>0</v>
      </c>
      <c r="R38" s="321">
        <f>+Administración!H40</f>
        <v>0</v>
      </c>
    </row>
    <row r="39" spans="2:18" ht="72" customHeight="1" x14ac:dyDescent="0.25">
      <c r="B39" s="512"/>
      <c r="C39" s="514"/>
      <c r="D39" s="514"/>
      <c r="E39" s="517"/>
      <c r="F39" s="514"/>
      <c r="G39" s="514"/>
      <c r="H39" s="508"/>
      <c r="I39" s="508"/>
      <c r="J39" s="343"/>
      <c r="K39" s="313">
        <f>+'Etapa 2 Análisis R.Control'!J44</f>
        <v>0</v>
      </c>
      <c r="L39" s="510"/>
      <c r="M39" s="510"/>
      <c r="N39" s="310"/>
      <c r="O39" s="310" t="str">
        <f>+Administración!E41</f>
        <v>3)</v>
      </c>
      <c r="P39" s="320">
        <f>+Administración!F41</f>
        <v>0</v>
      </c>
      <c r="Q39" s="322">
        <f>+Administración!G41</f>
        <v>0</v>
      </c>
      <c r="R39" s="321">
        <f>+Administración!H41</f>
        <v>0</v>
      </c>
    </row>
    <row r="40" spans="2:18" ht="67.5" customHeight="1" thickBot="1" x14ac:dyDescent="0.3">
      <c r="B40" s="512"/>
      <c r="C40" s="514"/>
      <c r="D40" s="515"/>
      <c r="E40" s="517"/>
      <c r="F40" s="514"/>
      <c r="G40" s="514"/>
      <c r="H40" s="508"/>
      <c r="I40" s="508"/>
      <c r="J40" s="343"/>
      <c r="K40" s="313">
        <f>+'Etapa 2 Análisis R.Control'!J45</f>
        <v>0</v>
      </c>
      <c r="L40" s="510"/>
      <c r="M40" s="510"/>
      <c r="N40" s="310"/>
      <c r="O40" s="310" t="str">
        <f>+Administración!E42</f>
        <v>4)</v>
      </c>
      <c r="P40" s="320">
        <f>+Administración!F42</f>
        <v>0</v>
      </c>
      <c r="Q40" s="322">
        <f>+Administración!G42</f>
        <v>0</v>
      </c>
      <c r="R40" s="321">
        <f>+Administración!H42</f>
        <v>0</v>
      </c>
    </row>
    <row r="41" spans="2:18" ht="78" customHeight="1" x14ac:dyDescent="0.25">
      <c r="B41" s="511">
        <v>8</v>
      </c>
      <c r="C41" s="513">
        <f>+'Etapa 1 Identificación'!I9</f>
        <v>0</v>
      </c>
      <c r="D41" s="513">
        <f>+'Etapa 1 Identificación'!I10</f>
        <v>0</v>
      </c>
      <c r="E41" s="516"/>
      <c r="F41" s="518">
        <f>+Administración!B44</f>
        <v>0</v>
      </c>
      <c r="G41" s="518">
        <f>+Administración!C44</f>
        <v>0</v>
      </c>
      <c r="H41" s="507" t="e">
        <f>+'Etapa 1 Identificación'!I30</f>
        <v>#VALUE!</v>
      </c>
      <c r="I41" s="507">
        <f>+Evaluación!F37</f>
        <v>0</v>
      </c>
      <c r="J41" s="343"/>
      <c r="K41" s="313">
        <f>+'Etapa 2 Análisis R.Control'!J47</f>
        <v>0</v>
      </c>
      <c r="L41" s="507">
        <f>+Evaluación!F23</f>
        <v>0</v>
      </c>
      <c r="M41" s="509" t="e">
        <f>+Evaluación!D23</f>
        <v>#VALUE!</v>
      </c>
      <c r="N41" s="310"/>
      <c r="O41" s="310" t="str">
        <f>+Administración!E44</f>
        <v>1)</v>
      </c>
      <c r="P41" s="320">
        <f>+Administración!F44</f>
        <v>0</v>
      </c>
      <c r="Q41" s="322">
        <f>+Administración!G44</f>
        <v>0</v>
      </c>
      <c r="R41" s="321">
        <f>+Administración!H44</f>
        <v>0</v>
      </c>
    </row>
    <row r="42" spans="2:18" ht="60.75" customHeight="1" x14ac:dyDescent="0.25">
      <c r="B42" s="512"/>
      <c r="C42" s="514"/>
      <c r="D42" s="514"/>
      <c r="E42" s="517"/>
      <c r="F42" s="514"/>
      <c r="G42" s="514"/>
      <c r="H42" s="508"/>
      <c r="I42" s="508"/>
      <c r="J42" s="343"/>
      <c r="K42" s="313">
        <f>+'Etapa 2 Análisis R.Control'!J48</f>
        <v>0</v>
      </c>
      <c r="L42" s="510"/>
      <c r="M42" s="510"/>
      <c r="N42" s="310"/>
      <c r="O42" s="310" t="str">
        <f>+Administración!E45</f>
        <v>2)</v>
      </c>
      <c r="P42" s="320">
        <f>+Administración!F45</f>
        <v>0</v>
      </c>
      <c r="Q42" s="322">
        <f>+Administración!G45</f>
        <v>0</v>
      </c>
      <c r="R42" s="321">
        <f>+Administración!H45</f>
        <v>0</v>
      </c>
    </row>
    <row r="43" spans="2:18" ht="72" customHeight="1" x14ac:dyDescent="0.25">
      <c r="B43" s="512"/>
      <c r="C43" s="514"/>
      <c r="D43" s="514"/>
      <c r="E43" s="517"/>
      <c r="F43" s="514"/>
      <c r="G43" s="514"/>
      <c r="H43" s="508"/>
      <c r="I43" s="508"/>
      <c r="J43" s="343"/>
      <c r="K43" s="313">
        <f>+'Etapa 2 Análisis R.Control'!J49</f>
        <v>0</v>
      </c>
      <c r="L43" s="510"/>
      <c r="M43" s="510"/>
      <c r="N43" s="310"/>
      <c r="O43" s="310" t="str">
        <f>+Administración!E46</f>
        <v>3)</v>
      </c>
      <c r="P43" s="320">
        <f>+Administración!F46</f>
        <v>0</v>
      </c>
      <c r="Q43" s="322">
        <f>+Administración!G46</f>
        <v>0</v>
      </c>
      <c r="R43" s="321">
        <f>+Administración!H46</f>
        <v>0</v>
      </c>
    </row>
    <row r="44" spans="2:18" ht="75" customHeight="1" thickBot="1" x14ac:dyDescent="0.3">
      <c r="B44" s="512"/>
      <c r="C44" s="514"/>
      <c r="D44" s="515"/>
      <c r="E44" s="517"/>
      <c r="F44" s="514"/>
      <c r="G44" s="514"/>
      <c r="H44" s="508"/>
      <c r="I44" s="508"/>
      <c r="J44" s="343"/>
      <c r="K44" s="313">
        <f>+'Etapa 2 Análisis R.Control'!J50</f>
        <v>0</v>
      </c>
      <c r="L44" s="510"/>
      <c r="M44" s="510"/>
      <c r="N44" s="310"/>
      <c r="O44" s="310" t="str">
        <f>+Administración!E47</f>
        <v>4)</v>
      </c>
      <c r="P44" s="320">
        <f>+Administración!F47</f>
        <v>0</v>
      </c>
      <c r="Q44" s="322">
        <f>+Administración!G47</f>
        <v>0</v>
      </c>
      <c r="R44" s="321">
        <f>+Administración!H47</f>
        <v>0</v>
      </c>
    </row>
    <row r="45" spans="2:18" ht="83.25" customHeight="1" x14ac:dyDescent="0.25">
      <c r="B45" s="511">
        <v>9</v>
      </c>
      <c r="C45" s="513">
        <f>+'Etapa 1 Identificación'!J9</f>
        <v>0</v>
      </c>
      <c r="D45" s="513">
        <f>+'Etapa 1 Identificación'!J10</f>
        <v>0</v>
      </c>
      <c r="E45" s="516"/>
      <c r="F45" s="518">
        <f>+Administración!B49</f>
        <v>0</v>
      </c>
      <c r="G45" s="518">
        <f>+Administración!C49</f>
        <v>0</v>
      </c>
      <c r="H45" s="507" t="e">
        <f>+'Etapa 1 Identificación'!J30</f>
        <v>#VALUE!</v>
      </c>
      <c r="I45" s="507">
        <f>+Evaluación!F41</f>
        <v>0</v>
      </c>
      <c r="J45" s="343"/>
      <c r="K45" s="313">
        <f>+'Etapa 2 Análisis R.Control'!J53</f>
        <v>0</v>
      </c>
      <c r="L45" s="507">
        <f>+Evaluación!F25</f>
        <v>0</v>
      </c>
      <c r="M45" s="509" t="e">
        <f>+Evaluación!D25</f>
        <v>#VALUE!</v>
      </c>
      <c r="N45" s="310"/>
      <c r="O45" s="310" t="str">
        <f>+Administración!E49</f>
        <v>1)</v>
      </c>
      <c r="P45" s="320">
        <f>+Administración!F49</f>
        <v>0</v>
      </c>
      <c r="Q45" s="322">
        <f>+Administración!G49</f>
        <v>0</v>
      </c>
      <c r="R45" s="321">
        <f>+Administración!H49</f>
        <v>0</v>
      </c>
    </row>
    <row r="46" spans="2:18" ht="60.75" customHeight="1" x14ac:dyDescent="0.25">
      <c r="B46" s="512"/>
      <c r="C46" s="514"/>
      <c r="D46" s="514"/>
      <c r="E46" s="517"/>
      <c r="F46" s="514"/>
      <c r="G46" s="514"/>
      <c r="H46" s="508"/>
      <c r="I46" s="508"/>
      <c r="J46" s="343"/>
      <c r="K46" s="313">
        <f>+'Etapa 2 Análisis R.Control'!J54</f>
        <v>0</v>
      </c>
      <c r="L46" s="510"/>
      <c r="M46" s="510"/>
      <c r="N46" s="310"/>
      <c r="O46" s="310" t="str">
        <f>+Administración!E50</f>
        <v>2)</v>
      </c>
      <c r="P46" s="320">
        <f>+Administración!F50</f>
        <v>0</v>
      </c>
      <c r="Q46" s="322">
        <f>+Administración!G50</f>
        <v>0</v>
      </c>
      <c r="R46" s="321">
        <f>+Administración!H50</f>
        <v>0</v>
      </c>
    </row>
    <row r="47" spans="2:18" ht="72" customHeight="1" x14ac:dyDescent="0.25">
      <c r="B47" s="512"/>
      <c r="C47" s="514"/>
      <c r="D47" s="514"/>
      <c r="E47" s="517"/>
      <c r="F47" s="514"/>
      <c r="G47" s="514"/>
      <c r="H47" s="508"/>
      <c r="I47" s="508"/>
      <c r="J47" s="343"/>
      <c r="K47" s="313">
        <f>+'Etapa 2 Análisis R.Control'!J55</f>
        <v>0</v>
      </c>
      <c r="L47" s="510"/>
      <c r="M47" s="510"/>
      <c r="N47" s="310"/>
      <c r="O47" s="310" t="str">
        <f>+Administración!E51</f>
        <v>3)</v>
      </c>
      <c r="P47" s="320">
        <f>+Administración!F51</f>
        <v>0</v>
      </c>
      <c r="Q47" s="322">
        <f>+Administración!G51</f>
        <v>0</v>
      </c>
      <c r="R47" s="321">
        <f>+Administración!H51</f>
        <v>0</v>
      </c>
    </row>
    <row r="48" spans="2:18" ht="95.25" customHeight="1" thickBot="1" x14ac:dyDescent="0.3">
      <c r="B48" s="512"/>
      <c r="C48" s="514"/>
      <c r="D48" s="515"/>
      <c r="E48" s="517"/>
      <c r="F48" s="514"/>
      <c r="G48" s="514"/>
      <c r="H48" s="508"/>
      <c r="I48" s="508"/>
      <c r="J48" s="343"/>
      <c r="K48" s="313">
        <f>+'Etapa 2 Análisis R.Control'!J56</f>
        <v>0</v>
      </c>
      <c r="L48" s="510"/>
      <c r="M48" s="510"/>
      <c r="N48" s="310"/>
      <c r="O48" s="310" t="str">
        <f>+Administración!E52</f>
        <v>4)</v>
      </c>
      <c r="P48" s="320">
        <f>+Administración!F52</f>
        <v>0</v>
      </c>
      <c r="Q48" s="322">
        <f>+Administración!G52</f>
        <v>0</v>
      </c>
      <c r="R48" s="321">
        <f>+Administración!H52</f>
        <v>0</v>
      </c>
    </row>
    <row r="49" spans="2:18" ht="70.5" customHeight="1" x14ac:dyDescent="0.25">
      <c r="B49" s="511">
        <v>10</v>
      </c>
      <c r="C49" s="513">
        <f>+'Etapa 1 Identificación'!K9</f>
        <v>0</v>
      </c>
      <c r="D49" s="513">
        <f>+'Etapa 1 Identificación'!K10</f>
        <v>0</v>
      </c>
      <c r="E49" s="516"/>
      <c r="F49" s="518">
        <f>+Administración!B54</f>
        <v>0</v>
      </c>
      <c r="G49" s="504">
        <f>+Administración!C54</f>
        <v>0</v>
      </c>
      <c r="H49" s="507" t="e">
        <f>+'Etapa 1 Identificación'!K30</f>
        <v>#VALUE!</v>
      </c>
      <c r="I49" s="507">
        <f>+Evaluación!F45</f>
        <v>0</v>
      </c>
      <c r="J49" s="343"/>
      <c r="K49" s="313">
        <f>+'Etapa 2 Análisis R.Control'!J58</f>
        <v>0</v>
      </c>
      <c r="L49" s="507">
        <f>+Evaluación!F27</f>
        <v>0</v>
      </c>
      <c r="M49" s="509" t="e">
        <f>+Evaluación!D27</f>
        <v>#VALUE!</v>
      </c>
      <c r="N49" s="310"/>
      <c r="O49" s="310" t="str">
        <f>+Administración!E54</f>
        <v>1)</v>
      </c>
      <c r="P49" s="320">
        <f>+Administración!F54</f>
        <v>0</v>
      </c>
      <c r="Q49" s="322">
        <f>+Administración!G54</f>
        <v>0</v>
      </c>
      <c r="R49" s="321">
        <f>+Administración!H54</f>
        <v>0</v>
      </c>
    </row>
    <row r="50" spans="2:18" ht="60.75" customHeight="1" x14ac:dyDescent="0.25">
      <c r="B50" s="512"/>
      <c r="C50" s="514"/>
      <c r="D50" s="514"/>
      <c r="E50" s="517"/>
      <c r="F50" s="514"/>
      <c r="G50" s="505"/>
      <c r="H50" s="508"/>
      <c r="I50" s="508"/>
      <c r="J50" s="343"/>
      <c r="K50" s="313">
        <f>+'Etapa 2 Análisis R.Control'!J59</f>
        <v>0</v>
      </c>
      <c r="L50" s="510"/>
      <c r="M50" s="510"/>
      <c r="N50" s="310"/>
      <c r="O50" s="310" t="str">
        <f>+Administración!E55</f>
        <v>2)</v>
      </c>
      <c r="P50" s="320">
        <f>+Administración!F55</f>
        <v>0</v>
      </c>
      <c r="Q50" s="322">
        <f>+Administración!G55</f>
        <v>0</v>
      </c>
      <c r="R50" s="321">
        <f>+Administración!H55</f>
        <v>0</v>
      </c>
    </row>
    <row r="51" spans="2:18" ht="72" customHeight="1" x14ac:dyDescent="0.25">
      <c r="B51" s="512"/>
      <c r="C51" s="514"/>
      <c r="D51" s="514"/>
      <c r="E51" s="517"/>
      <c r="F51" s="514"/>
      <c r="G51" s="505"/>
      <c r="H51" s="508"/>
      <c r="I51" s="508"/>
      <c r="J51" s="343"/>
      <c r="K51" s="313">
        <f>+'Etapa 2 Análisis R.Control'!J60</f>
        <v>0</v>
      </c>
      <c r="L51" s="510"/>
      <c r="M51" s="510"/>
      <c r="N51" s="310"/>
      <c r="O51" s="310" t="str">
        <f>+Administración!E56</f>
        <v>3)</v>
      </c>
      <c r="P51" s="320">
        <f>+Administración!F56</f>
        <v>0</v>
      </c>
      <c r="Q51" s="322">
        <f>+Administración!G56</f>
        <v>0</v>
      </c>
      <c r="R51" s="321">
        <f>+Administración!H56</f>
        <v>0</v>
      </c>
    </row>
    <row r="52" spans="2:18" ht="80.25" customHeight="1" thickBot="1" x14ac:dyDescent="0.3">
      <c r="B52" s="512"/>
      <c r="C52" s="514"/>
      <c r="D52" s="515"/>
      <c r="E52" s="517"/>
      <c r="F52" s="514"/>
      <c r="G52" s="506"/>
      <c r="H52" s="508"/>
      <c r="I52" s="508"/>
      <c r="J52" s="343"/>
      <c r="K52" s="313">
        <f>+'Etapa 2 Análisis R.Control'!J61</f>
        <v>0</v>
      </c>
      <c r="L52" s="510"/>
      <c r="M52" s="510"/>
      <c r="N52" s="310"/>
      <c r="O52" s="310" t="str">
        <f>+Administración!E57</f>
        <v>4)</v>
      </c>
      <c r="P52" s="320">
        <f>+Administración!F57</f>
        <v>0</v>
      </c>
      <c r="Q52" s="322">
        <f>+Administración!G57</f>
        <v>0</v>
      </c>
      <c r="R52" s="321">
        <f>+Administración!H57</f>
        <v>0</v>
      </c>
    </row>
    <row r="53" spans="2:18" ht="60.75" customHeight="1" x14ac:dyDescent="0.25">
      <c r="B53" s="524" t="s">
        <v>914</v>
      </c>
      <c r="C53" s="525"/>
      <c r="D53" s="525"/>
      <c r="E53" s="525"/>
      <c r="F53" s="525"/>
      <c r="G53" s="525"/>
      <c r="H53" s="525"/>
      <c r="I53" s="525"/>
      <c r="J53" s="525"/>
      <c r="K53" s="525"/>
      <c r="L53" s="525"/>
      <c r="M53" s="525"/>
      <c r="N53" s="525"/>
      <c r="O53" s="525"/>
      <c r="P53" s="525"/>
      <c r="Q53" s="525"/>
      <c r="R53" s="525"/>
    </row>
  </sheetData>
  <mergeCells count="120">
    <mergeCell ref="B53:R53"/>
    <mergeCell ref="C6:R6"/>
    <mergeCell ref="M7:P10"/>
    <mergeCell ref="M13:M16"/>
    <mergeCell ref="F11:G11"/>
    <mergeCell ref="I13:I16"/>
    <mergeCell ref="O12:P12"/>
    <mergeCell ref="E9:H9"/>
    <mergeCell ref="L13:L16"/>
    <mergeCell ref="L17:L20"/>
    <mergeCell ref="L21:L24"/>
    <mergeCell ref="L25:L28"/>
    <mergeCell ref="L29:L32"/>
    <mergeCell ref="L33:L36"/>
    <mergeCell ref="L37:L40"/>
    <mergeCell ref="L41:L44"/>
    <mergeCell ref="L45:L48"/>
    <mergeCell ref="L49:L52"/>
    <mergeCell ref="M17:M20"/>
    <mergeCell ref="B21:B24"/>
    <mergeCell ref="C21:C24"/>
    <mergeCell ref="D21:D24"/>
    <mergeCell ref="E7:H7"/>
    <mergeCell ref="E10:H10"/>
    <mergeCell ref="H13:H16"/>
    <mergeCell ref="E21:E24"/>
    <mergeCell ref="F21:F24"/>
    <mergeCell ref="G21:G24"/>
    <mergeCell ref="H21:H24"/>
    <mergeCell ref="B13:B16"/>
    <mergeCell ref="C13:C16"/>
    <mergeCell ref="E13:E16"/>
    <mergeCell ref="F13:F16"/>
    <mergeCell ref="G13:G16"/>
    <mergeCell ref="D13:D16"/>
    <mergeCell ref="B17:B20"/>
    <mergeCell ref="C17:C20"/>
    <mergeCell ref="D17:D20"/>
    <mergeCell ref="E17:E20"/>
    <mergeCell ref="F17:F20"/>
    <mergeCell ref="G17:G20"/>
    <mergeCell ref="H17:H20"/>
    <mergeCell ref="I17:I20"/>
    <mergeCell ref="I21:I24"/>
    <mergeCell ref="M21:M24"/>
    <mergeCell ref="B25:B28"/>
    <mergeCell ref="C25:C28"/>
    <mergeCell ref="D25:D28"/>
    <mergeCell ref="E25:E28"/>
    <mergeCell ref="F25:F28"/>
    <mergeCell ref="G25:G28"/>
    <mergeCell ref="H25:H28"/>
    <mergeCell ref="I25:I28"/>
    <mergeCell ref="M25:M28"/>
    <mergeCell ref="E33:E36"/>
    <mergeCell ref="F33:F36"/>
    <mergeCell ref="G33:G36"/>
    <mergeCell ref="H33:H36"/>
    <mergeCell ref="I33:I36"/>
    <mergeCell ref="M33:M36"/>
    <mergeCell ref="B29:B32"/>
    <mergeCell ref="C29:C32"/>
    <mergeCell ref="D29:D32"/>
    <mergeCell ref="E29:E32"/>
    <mergeCell ref="F29:F32"/>
    <mergeCell ref="H29:H32"/>
    <mergeCell ref="I29:I32"/>
    <mergeCell ref="M29:M32"/>
    <mergeCell ref="C9:D9"/>
    <mergeCell ref="C10:D10"/>
    <mergeCell ref="B45:B48"/>
    <mergeCell ref="C45:C48"/>
    <mergeCell ref="D45:D48"/>
    <mergeCell ref="E45:E48"/>
    <mergeCell ref="F45:F48"/>
    <mergeCell ref="G37:G40"/>
    <mergeCell ref="B41:B44"/>
    <mergeCell ref="C41:C44"/>
    <mergeCell ref="D41:D44"/>
    <mergeCell ref="E41:E44"/>
    <mergeCell ref="F41:F44"/>
    <mergeCell ref="G41:G44"/>
    <mergeCell ref="B37:B40"/>
    <mergeCell ref="C37:C40"/>
    <mergeCell ref="D37:D40"/>
    <mergeCell ref="E37:E40"/>
    <mergeCell ref="F37:F40"/>
    <mergeCell ref="G29:G32"/>
    <mergeCell ref="G45:G48"/>
    <mergeCell ref="B33:B36"/>
    <mergeCell ref="C33:C36"/>
    <mergeCell ref="D33:D36"/>
    <mergeCell ref="H45:H48"/>
    <mergeCell ref="I45:I48"/>
    <mergeCell ref="M45:M48"/>
    <mergeCell ref="H37:H40"/>
    <mergeCell ref="I37:I40"/>
    <mergeCell ref="M37:M40"/>
    <mergeCell ref="H41:H44"/>
    <mergeCell ref="I41:I44"/>
    <mergeCell ref="M41:M44"/>
    <mergeCell ref="G49:G52"/>
    <mergeCell ref="H49:H52"/>
    <mergeCell ref="I49:I52"/>
    <mergeCell ref="M49:M52"/>
    <mergeCell ref="B49:B52"/>
    <mergeCell ref="C49:C52"/>
    <mergeCell ref="D49:D52"/>
    <mergeCell ref="E49:E52"/>
    <mergeCell ref="F49:F52"/>
    <mergeCell ref="B1:D5"/>
    <mergeCell ref="E1:O5"/>
    <mergeCell ref="Q1:R1"/>
    <mergeCell ref="Q2:R2"/>
    <mergeCell ref="Q3:R3"/>
    <mergeCell ref="Q4:R4"/>
    <mergeCell ref="Q5:R5"/>
    <mergeCell ref="C8:D8"/>
    <mergeCell ref="E8:H8"/>
    <mergeCell ref="C7:D7"/>
  </mergeCells>
  <conditionalFormatting sqref="H13:J16 M17:N20 M13:O16">
    <cfRule type="cellIs" dxfId="75" priority="97" operator="between">
      <formula>15</formula>
      <formula>25</formula>
    </cfRule>
    <cfRule type="cellIs" dxfId="74" priority="98" operator="between">
      <formula>7</formula>
      <formula>14</formula>
    </cfRule>
    <cfRule type="cellIs" dxfId="73" priority="99" operator="between">
      <formula>3</formula>
      <formula>6</formula>
    </cfRule>
    <cfRule type="cellIs" dxfId="72" priority="100" operator="between">
      <formula>1</formula>
      <formula>2</formula>
    </cfRule>
  </conditionalFormatting>
  <conditionalFormatting sqref="H17:J20 O17:O20">
    <cfRule type="cellIs" dxfId="71" priority="69" operator="between">
      <formula>15</formula>
      <formula>25</formula>
    </cfRule>
    <cfRule type="cellIs" dxfId="70" priority="70" operator="between">
      <formula>7</formula>
      <formula>14</formula>
    </cfRule>
    <cfRule type="cellIs" dxfId="69" priority="71" operator="between">
      <formula>3</formula>
      <formula>6</formula>
    </cfRule>
    <cfRule type="cellIs" dxfId="68" priority="72" operator="between">
      <formula>1</formula>
      <formula>2</formula>
    </cfRule>
  </conditionalFormatting>
  <conditionalFormatting sqref="H21:J24 M21:O24">
    <cfRule type="cellIs" dxfId="67" priority="65" operator="between">
      <formula>15</formula>
      <formula>25</formula>
    </cfRule>
    <cfRule type="cellIs" dxfId="66" priority="66" operator="between">
      <formula>7</formula>
      <formula>14</formula>
    </cfRule>
    <cfRule type="cellIs" dxfId="65" priority="67" operator="between">
      <formula>3</formula>
      <formula>6</formula>
    </cfRule>
    <cfRule type="cellIs" dxfId="64" priority="68" operator="between">
      <formula>1</formula>
      <formula>2</formula>
    </cfRule>
  </conditionalFormatting>
  <conditionalFormatting sqref="H25:J28 M25:O28">
    <cfRule type="cellIs" dxfId="63" priority="61" operator="between">
      <formula>15</formula>
      <formula>25</formula>
    </cfRule>
    <cfRule type="cellIs" dxfId="62" priority="62" operator="between">
      <formula>7</formula>
      <formula>14</formula>
    </cfRule>
    <cfRule type="cellIs" dxfId="61" priority="63" operator="between">
      <formula>3</formula>
      <formula>6</formula>
    </cfRule>
    <cfRule type="cellIs" dxfId="60" priority="64" operator="between">
      <formula>1</formula>
      <formula>2</formula>
    </cfRule>
  </conditionalFormatting>
  <conditionalFormatting sqref="H29:J32 M29:O32">
    <cfRule type="cellIs" dxfId="59" priority="57" operator="between">
      <formula>15</formula>
      <formula>25</formula>
    </cfRule>
    <cfRule type="cellIs" dxfId="58" priority="58" operator="between">
      <formula>7</formula>
      <formula>14</formula>
    </cfRule>
    <cfRule type="cellIs" dxfId="57" priority="59" operator="between">
      <formula>3</formula>
      <formula>6</formula>
    </cfRule>
    <cfRule type="cellIs" dxfId="56" priority="60" operator="between">
      <formula>1</formula>
      <formula>2</formula>
    </cfRule>
  </conditionalFormatting>
  <conditionalFormatting sqref="H33:J36 M33:O36">
    <cfRule type="cellIs" dxfId="55" priority="53" operator="between">
      <formula>15</formula>
      <formula>25</formula>
    </cfRule>
    <cfRule type="cellIs" dxfId="54" priority="54" operator="between">
      <formula>7</formula>
      <formula>14</formula>
    </cfRule>
    <cfRule type="cellIs" dxfId="53" priority="55" operator="between">
      <formula>3</formula>
      <formula>6</formula>
    </cfRule>
    <cfRule type="cellIs" dxfId="52" priority="56" operator="between">
      <formula>1</formula>
      <formula>2</formula>
    </cfRule>
  </conditionalFormatting>
  <conditionalFormatting sqref="H37:J40 M37:O40">
    <cfRule type="cellIs" dxfId="51" priority="49" operator="between">
      <formula>15</formula>
      <formula>25</formula>
    </cfRule>
    <cfRule type="cellIs" dxfId="50" priority="50" operator="between">
      <formula>7</formula>
      <formula>14</formula>
    </cfRule>
    <cfRule type="cellIs" dxfId="49" priority="51" operator="between">
      <formula>3</formula>
      <formula>6</formula>
    </cfRule>
    <cfRule type="cellIs" dxfId="48" priority="52" operator="between">
      <formula>1</formula>
      <formula>2</formula>
    </cfRule>
  </conditionalFormatting>
  <conditionalFormatting sqref="H41:J44 M41:O44">
    <cfRule type="cellIs" dxfId="47" priority="45" operator="between">
      <formula>15</formula>
      <formula>25</formula>
    </cfRule>
    <cfRule type="cellIs" dxfId="46" priority="46" operator="between">
      <formula>7</formula>
      <formula>14</formula>
    </cfRule>
    <cfRule type="cellIs" dxfId="45" priority="47" operator="between">
      <formula>3</formula>
      <formula>6</formula>
    </cfRule>
    <cfRule type="cellIs" dxfId="44" priority="48" operator="between">
      <formula>1</formula>
      <formula>2</formula>
    </cfRule>
  </conditionalFormatting>
  <conditionalFormatting sqref="H45:J48 M45:O48">
    <cfRule type="cellIs" dxfId="43" priority="41" operator="between">
      <formula>15</formula>
      <formula>25</formula>
    </cfRule>
    <cfRule type="cellIs" dxfId="42" priority="42" operator="between">
      <formula>7</formula>
      <formula>14</formula>
    </cfRule>
    <cfRule type="cellIs" dxfId="41" priority="43" operator="between">
      <formula>3</formula>
      <formula>6</formula>
    </cfRule>
    <cfRule type="cellIs" dxfId="40" priority="44" operator="between">
      <formula>1</formula>
      <formula>2</formula>
    </cfRule>
  </conditionalFormatting>
  <conditionalFormatting sqref="H49:J52 M49:O52">
    <cfRule type="cellIs" dxfId="39" priority="37" operator="between">
      <formula>15</formula>
      <formula>25</formula>
    </cfRule>
    <cfRule type="cellIs" dxfId="38" priority="38" operator="between">
      <formula>7</formula>
      <formula>14</formula>
    </cfRule>
    <cfRule type="cellIs" dxfId="37" priority="39" operator="between">
      <formula>3</formula>
      <formula>6</formula>
    </cfRule>
    <cfRule type="cellIs" dxfId="36" priority="40" operator="between">
      <formula>1</formula>
      <formula>2</formula>
    </cfRule>
  </conditionalFormatting>
  <conditionalFormatting sqref="L13:L20">
    <cfRule type="cellIs" dxfId="35" priority="33" operator="between">
      <formula>15</formula>
      <formula>25</formula>
    </cfRule>
    <cfRule type="cellIs" dxfId="34" priority="34" operator="between">
      <formula>7</formula>
      <formula>14</formula>
    </cfRule>
    <cfRule type="cellIs" dxfId="33" priority="35" operator="between">
      <formula>3</formula>
      <formula>6</formula>
    </cfRule>
    <cfRule type="cellIs" dxfId="32" priority="36" operator="between">
      <formula>1</formula>
      <formula>2</formula>
    </cfRule>
  </conditionalFormatting>
  <conditionalFormatting sqref="L21:L24">
    <cfRule type="cellIs" dxfId="31" priority="29" operator="between">
      <formula>15</formula>
      <formula>25</formula>
    </cfRule>
    <cfRule type="cellIs" dxfId="30" priority="30" operator="between">
      <formula>7</formula>
      <formula>14</formula>
    </cfRule>
    <cfRule type="cellIs" dxfId="29" priority="31" operator="between">
      <formula>3</formula>
      <formula>6</formula>
    </cfRule>
    <cfRule type="cellIs" dxfId="28" priority="32" operator="between">
      <formula>1</formula>
      <formula>2</formula>
    </cfRule>
  </conditionalFormatting>
  <conditionalFormatting sqref="L25:L28">
    <cfRule type="cellIs" dxfId="27" priority="25" operator="between">
      <formula>15</formula>
      <formula>25</formula>
    </cfRule>
    <cfRule type="cellIs" dxfId="26" priority="26" operator="between">
      <formula>7</formula>
      <formula>14</formula>
    </cfRule>
    <cfRule type="cellIs" dxfId="25" priority="27" operator="between">
      <formula>3</formula>
      <formula>6</formula>
    </cfRule>
    <cfRule type="cellIs" dxfId="24" priority="28" operator="between">
      <formula>1</formula>
      <formula>2</formula>
    </cfRule>
  </conditionalFormatting>
  <conditionalFormatting sqref="L29:L32">
    <cfRule type="cellIs" dxfId="23" priority="21" operator="between">
      <formula>15</formula>
      <formula>25</formula>
    </cfRule>
    <cfRule type="cellIs" dxfId="22" priority="22" operator="between">
      <formula>7</formula>
      <formula>14</formula>
    </cfRule>
    <cfRule type="cellIs" dxfId="21" priority="23" operator="between">
      <formula>3</formula>
      <formula>6</formula>
    </cfRule>
    <cfRule type="cellIs" dxfId="20" priority="24" operator="between">
      <formula>1</formula>
      <formula>2</formula>
    </cfRule>
  </conditionalFormatting>
  <conditionalFormatting sqref="L33:L36">
    <cfRule type="cellIs" dxfId="19" priority="17" operator="between">
      <formula>15</formula>
      <formula>25</formula>
    </cfRule>
    <cfRule type="cellIs" dxfId="18" priority="18" operator="between">
      <formula>7</formula>
      <formula>14</formula>
    </cfRule>
    <cfRule type="cellIs" dxfId="17" priority="19" operator="between">
      <formula>3</formula>
      <formula>6</formula>
    </cfRule>
    <cfRule type="cellIs" dxfId="16" priority="20" operator="between">
      <formula>1</formula>
      <formula>2</formula>
    </cfRule>
  </conditionalFormatting>
  <conditionalFormatting sqref="L37:L40">
    <cfRule type="cellIs" dxfId="15" priority="13" operator="between">
      <formula>15</formula>
      <formula>25</formula>
    </cfRule>
    <cfRule type="cellIs" dxfId="14" priority="14" operator="between">
      <formula>7</formula>
      <formula>14</formula>
    </cfRule>
    <cfRule type="cellIs" dxfId="13" priority="15" operator="between">
      <formula>3</formula>
      <formula>6</formula>
    </cfRule>
    <cfRule type="cellIs" dxfId="12" priority="16" operator="between">
      <formula>1</formula>
      <formula>2</formula>
    </cfRule>
  </conditionalFormatting>
  <conditionalFormatting sqref="L41:L44">
    <cfRule type="cellIs" dxfId="11" priority="9" operator="between">
      <formula>15</formula>
      <formula>25</formula>
    </cfRule>
    <cfRule type="cellIs" dxfId="10" priority="10" operator="between">
      <formula>7</formula>
      <formula>14</formula>
    </cfRule>
    <cfRule type="cellIs" dxfId="9" priority="11" operator="between">
      <formula>3</formula>
      <formula>6</formula>
    </cfRule>
    <cfRule type="cellIs" dxfId="8" priority="12" operator="between">
      <formula>1</formula>
      <formula>2</formula>
    </cfRule>
  </conditionalFormatting>
  <conditionalFormatting sqref="L45:L48">
    <cfRule type="cellIs" dxfId="7" priority="5" operator="between">
      <formula>15</formula>
      <formula>25</formula>
    </cfRule>
    <cfRule type="cellIs" dxfId="6" priority="6" operator="between">
      <formula>7</formula>
      <formula>14</formula>
    </cfRule>
    <cfRule type="cellIs" dxfId="5" priority="7" operator="between">
      <formula>3</formula>
      <formula>6</formula>
    </cfRule>
    <cfRule type="cellIs" dxfId="4" priority="8" operator="between">
      <formula>1</formula>
      <formula>2</formula>
    </cfRule>
  </conditionalFormatting>
  <conditionalFormatting sqref="L49:L52">
    <cfRule type="cellIs" dxfId="3" priority="1" operator="between">
      <formula>15</formula>
      <formula>25</formula>
    </cfRule>
    <cfRule type="cellIs" dxfId="2" priority="2" operator="between">
      <formula>7</formula>
      <formula>14</formula>
    </cfRule>
    <cfRule type="cellIs" dxfId="1" priority="3" operator="between">
      <formula>3</formula>
      <formula>6</formula>
    </cfRule>
    <cfRule type="cellIs" dxfId="0" priority="4" operator="between">
      <formula>1</formula>
      <formula>2</formula>
    </cfRule>
  </conditionalFormatting>
  <printOptions horizontalCentered="1" verticalCentered="1"/>
  <pageMargins left="0.19685039370078741" right="0.19685039370078741" top="0.35433070866141736" bottom="0.31496062992125984" header="0.23622047244094491" footer="0.19685039370078741"/>
  <pageSetup scale="28" fitToHeight="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3"/>
  <sheetViews>
    <sheetView topLeftCell="A9" zoomScale="90" zoomScaleNormal="90" workbookViewId="0">
      <selection activeCell="D13" sqref="D13"/>
    </sheetView>
  </sheetViews>
  <sheetFormatPr baseColWidth="10" defaultColWidth="11.42578125" defaultRowHeight="15" x14ac:dyDescent="0.25"/>
  <cols>
    <col min="1" max="2" width="25.85546875" style="7" customWidth="1"/>
    <col min="3" max="3" width="31" style="7" customWidth="1"/>
    <col min="4" max="4" width="84.28515625" style="7" customWidth="1"/>
    <col min="5" max="5" width="25.85546875" style="7" hidden="1" customWidth="1"/>
    <col min="6" max="6" width="46.85546875" style="7" hidden="1" customWidth="1"/>
    <col min="7" max="7" width="72" style="7" hidden="1" customWidth="1"/>
    <col min="8" max="8" width="38.42578125" style="7" hidden="1" customWidth="1"/>
    <col min="9" max="9" width="64.85546875" style="7" hidden="1" customWidth="1"/>
    <col min="10" max="11" width="38.28515625" style="7" hidden="1" customWidth="1"/>
    <col min="12" max="12" width="0" style="7" hidden="1" customWidth="1"/>
    <col min="13" max="16384" width="11.42578125" style="7"/>
  </cols>
  <sheetData>
    <row r="1" spans="1:11" ht="42.75" customHeight="1" x14ac:dyDescent="0.25">
      <c r="A1" s="364" t="s">
        <v>9</v>
      </c>
      <c r="B1" s="364"/>
      <c r="C1" s="364"/>
      <c r="D1" s="364"/>
      <c r="E1" s="17"/>
      <c r="F1" s="2" t="s">
        <v>10</v>
      </c>
      <c r="G1" s="2" t="s">
        <v>7</v>
      </c>
      <c r="H1" s="2"/>
      <c r="I1" s="2" t="s">
        <v>7</v>
      </c>
      <c r="J1" s="2" t="s">
        <v>11</v>
      </c>
      <c r="K1" s="21"/>
    </row>
    <row r="2" spans="1:11" ht="92.25" customHeight="1" thickBot="1" x14ac:dyDescent="0.3">
      <c r="A2" s="365" t="s">
        <v>12</v>
      </c>
      <c r="B2" s="365"/>
      <c r="C2" s="365"/>
      <c r="D2" s="365"/>
      <c r="E2" s="114"/>
      <c r="F2" s="11" t="s">
        <v>13</v>
      </c>
      <c r="H2" s="11"/>
      <c r="I2" s="9" t="s">
        <v>14</v>
      </c>
      <c r="J2" s="4" t="s">
        <v>15</v>
      </c>
      <c r="K2" s="23"/>
    </row>
    <row r="3" spans="1:11" ht="56.25" customHeight="1" thickBot="1" x14ac:dyDescent="0.3">
      <c r="A3" s="299" t="s">
        <v>16</v>
      </c>
      <c r="B3" s="300" t="s">
        <v>17</v>
      </c>
      <c r="C3" s="301" t="s">
        <v>18</v>
      </c>
      <c r="D3" s="300" t="s">
        <v>19</v>
      </c>
      <c r="E3" s="115"/>
      <c r="F3" s="20" t="s">
        <v>20</v>
      </c>
      <c r="H3" s="20"/>
      <c r="I3" s="9" t="s">
        <v>14</v>
      </c>
      <c r="J3" s="4" t="s">
        <v>21</v>
      </c>
      <c r="K3" s="23"/>
    </row>
    <row r="4" spans="1:11" ht="56.25" customHeight="1" thickBot="1" x14ac:dyDescent="0.3">
      <c r="A4" s="366" t="s">
        <v>22</v>
      </c>
      <c r="B4" s="369" t="s">
        <v>23</v>
      </c>
      <c r="C4" s="293" t="s">
        <v>24</v>
      </c>
      <c r="D4" s="294" t="s">
        <v>25</v>
      </c>
      <c r="E4" s="115"/>
      <c r="F4" s="20"/>
      <c r="H4" s="20"/>
      <c r="I4" s="9"/>
      <c r="J4" s="4"/>
      <c r="K4" s="23"/>
    </row>
    <row r="5" spans="1:11" ht="56.25" customHeight="1" thickBot="1" x14ac:dyDescent="0.3">
      <c r="A5" s="367"/>
      <c r="B5" s="361"/>
      <c r="C5" s="293" t="s">
        <v>26</v>
      </c>
      <c r="D5" s="294" t="s">
        <v>27</v>
      </c>
      <c r="E5" s="115"/>
      <c r="F5" s="20"/>
      <c r="H5" s="20"/>
      <c r="I5" s="9"/>
      <c r="J5" s="4"/>
      <c r="K5" s="23"/>
    </row>
    <row r="6" spans="1:11" ht="56.25" customHeight="1" thickBot="1" x14ac:dyDescent="0.3">
      <c r="A6" s="368"/>
      <c r="B6" s="362"/>
      <c r="C6" s="293" t="s">
        <v>28</v>
      </c>
      <c r="D6" s="294" t="s">
        <v>29</v>
      </c>
      <c r="J6" s="1" t="s">
        <v>30</v>
      </c>
      <c r="K6" s="26"/>
    </row>
    <row r="7" spans="1:11" ht="56.25" customHeight="1" thickBot="1" x14ac:dyDescent="0.3">
      <c r="A7" s="370" t="s">
        <v>31</v>
      </c>
      <c r="B7" s="360" t="s">
        <v>32</v>
      </c>
      <c r="C7" s="293" t="s">
        <v>33</v>
      </c>
      <c r="D7" s="294" t="s">
        <v>34</v>
      </c>
      <c r="J7" s="1" t="s">
        <v>35</v>
      </c>
      <c r="K7" s="26"/>
    </row>
    <row r="8" spans="1:11" ht="39" customHeight="1" thickBot="1" x14ac:dyDescent="0.3">
      <c r="A8" s="371"/>
      <c r="B8" s="362"/>
      <c r="C8" s="293" t="s">
        <v>36</v>
      </c>
      <c r="D8" s="294" t="s">
        <v>37</v>
      </c>
      <c r="E8" s="51"/>
      <c r="F8" s="12"/>
      <c r="H8" s="51"/>
      <c r="J8" s="1" t="s">
        <v>38</v>
      </c>
      <c r="K8" s="26"/>
    </row>
    <row r="9" spans="1:11" ht="42" customHeight="1" thickBot="1" x14ac:dyDescent="0.3">
      <c r="A9" s="370" t="s">
        <v>39</v>
      </c>
      <c r="B9" s="360" t="s">
        <v>40</v>
      </c>
      <c r="C9" s="293" t="s">
        <v>41</v>
      </c>
      <c r="D9" s="294" t="s">
        <v>42</v>
      </c>
      <c r="J9" s="1" t="s">
        <v>43</v>
      </c>
      <c r="K9" s="26"/>
    </row>
    <row r="10" spans="1:11" ht="43.5" customHeight="1" thickBot="1" x14ac:dyDescent="0.3">
      <c r="A10" s="372"/>
      <c r="B10" s="361"/>
      <c r="C10" s="292" t="s">
        <v>44</v>
      </c>
      <c r="D10" s="295" t="s">
        <v>45</v>
      </c>
      <c r="E10" s="51"/>
      <c r="H10" s="51"/>
      <c r="J10" s="1" t="s">
        <v>46</v>
      </c>
      <c r="K10" s="26"/>
    </row>
    <row r="11" spans="1:11" ht="30.75" thickBot="1" x14ac:dyDescent="0.3">
      <c r="A11" s="372"/>
      <c r="B11" s="361"/>
      <c r="C11" s="296" t="s">
        <v>47</v>
      </c>
      <c r="D11" s="295" t="s">
        <v>48</v>
      </c>
      <c r="J11" s="1" t="s">
        <v>49</v>
      </c>
      <c r="K11" s="26"/>
    </row>
    <row r="12" spans="1:11" ht="150.75" thickBot="1" x14ac:dyDescent="0.3">
      <c r="A12" s="372"/>
      <c r="B12" s="361"/>
      <c r="C12" s="298" t="s">
        <v>50</v>
      </c>
      <c r="D12" s="297" t="s">
        <v>51</v>
      </c>
      <c r="E12" s="51"/>
      <c r="H12" s="51"/>
      <c r="J12" s="1" t="s">
        <v>52</v>
      </c>
      <c r="K12" s="26"/>
    </row>
    <row r="13" spans="1:11" ht="56.25" customHeight="1" thickBot="1" x14ac:dyDescent="0.3">
      <c r="A13" s="371"/>
      <c r="B13" s="362"/>
      <c r="C13" s="296" t="s">
        <v>53</v>
      </c>
      <c r="D13" s="303" t="s">
        <v>54</v>
      </c>
      <c r="F13" s="12"/>
      <c r="J13" s="4" t="s">
        <v>55</v>
      </c>
      <c r="K13" s="23"/>
    </row>
    <row r="14" spans="1:11" ht="56.25" customHeight="1" x14ac:dyDescent="0.25">
      <c r="A14" s="304"/>
      <c r="B14" s="304"/>
      <c r="C14" s="304"/>
      <c r="D14" s="304"/>
      <c r="E14" s="51"/>
      <c r="F14" s="12"/>
      <c r="H14" s="51"/>
      <c r="J14" s="4" t="s">
        <v>56</v>
      </c>
      <c r="K14" s="23"/>
    </row>
    <row r="15" spans="1:11" ht="56.25" customHeight="1" x14ac:dyDescent="0.25">
      <c r="A15" s="302"/>
      <c r="B15" s="302"/>
      <c r="C15" s="302"/>
      <c r="D15" s="302"/>
      <c r="E15" s="51"/>
      <c r="F15" s="12"/>
      <c r="H15" s="51"/>
      <c r="J15" s="4" t="s">
        <v>57</v>
      </c>
      <c r="K15" s="23"/>
    </row>
    <row r="16" spans="1:11" ht="56.25" customHeight="1" x14ac:dyDescent="0.25">
      <c r="A16" s="302"/>
      <c r="B16" s="302"/>
      <c r="C16" s="302"/>
      <c r="D16" s="302"/>
      <c r="E16" s="51"/>
      <c r="F16" s="12"/>
      <c r="H16" s="51"/>
      <c r="J16" s="4" t="s">
        <v>58</v>
      </c>
      <c r="K16" s="23"/>
    </row>
    <row r="17" spans="1:11" ht="56.25" customHeight="1" x14ac:dyDescent="0.25">
      <c r="A17" s="302"/>
      <c r="B17" s="302"/>
      <c r="C17" s="302"/>
      <c r="D17" s="302"/>
      <c r="E17" s="51"/>
      <c r="F17" s="12"/>
      <c r="H17" s="51"/>
      <c r="J17" s="4" t="s">
        <v>59</v>
      </c>
      <c r="K17" s="23"/>
    </row>
    <row r="18" spans="1:11" ht="56.25" customHeight="1" x14ac:dyDescent="0.25">
      <c r="A18" s="304"/>
      <c r="B18" s="304"/>
      <c r="C18" s="304"/>
      <c r="D18" s="304"/>
      <c r="E18" s="51"/>
      <c r="F18" s="12"/>
      <c r="H18" s="51"/>
      <c r="J18" s="6" t="s">
        <v>60</v>
      </c>
      <c r="K18" s="29"/>
    </row>
    <row r="19" spans="1:11" ht="56.25" customHeight="1" x14ac:dyDescent="0.25">
      <c r="A19" s="302"/>
      <c r="B19" s="302"/>
      <c r="C19" s="302"/>
      <c r="D19" s="302"/>
      <c r="J19" s="6" t="s">
        <v>61</v>
      </c>
      <c r="K19" s="29"/>
    </row>
    <row r="20" spans="1:11" ht="56.25" customHeight="1" x14ac:dyDescent="0.25">
      <c r="A20" s="302"/>
      <c r="B20" s="302"/>
      <c r="C20" s="302"/>
      <c r="D20" s="302"/>
      <c r="J20" s="6" t="s">
        <v>62</v>
      </c>
      <c r="K20" s="29"/>
    </row>
    <row r="21" spans="1:11" ht="56.25" customHeight="1" x14ac:dyDescent="0.25">
      <c r="A21" s="302"/>
      <c r="B21" s="302"/>
      <c r="C21" s="302"/>
      <c r="D21" s="302"/>
      <c r="J21" s="6" t="s">
        <v>63</v>
      </c>
      <c r="K21" s="29"/>
    </row>
    <row r="22" spans="1:11" ht="56.25" customHeight="1" x14ac:dyDescent="0.25">
      <c r="A22" s="304"/>
      <c r="B22" s="304"/>
      <c r="C22" s="304"/>
      <c r="D22" s="304"/>
      <c r="E22" s="51"/>
      <c r="F22" s="12"/>
      <c r="H22" s="51"/>
      <c r="J22" s="6" t="s">
        <v>64</v>
      </c>
      <c r="K22" s="29"/>
    </row>
    <row r="23" spans="1:11" ht="56.25" customHeight="1" x14ac:dyDescent="0.25">
      <c r="A23" s="304"/>
      <c r="B23" s="304"/>
      <c r="C23" s="304"/>
      <c r="D23" s="304"/>
      <c r="E23" s="51"/>
      <c r="H23" s="51"/>
      <c r="J23" s="6" t="s">
        <v>65</v>
      </c>
      <c r="K23" s="29"/>
    </row>
    <row r="24" spans="1:11" ht="56.25" customHeight="1" x14ac:dyDescent="0.25">
      <c r="A24" s="304"/>
      <c r="B24" s="304"/>
      <c r="C24" s="304"/>
      <c r="D24" s="304"/>
      <c r="E24" s="51"/>
      <c r="H24" s="51"/>
      <c r="J24" s="6" t="s">
        <v>66</v>
      </c>
      <c r="K24" s="29"/>
    </row>
    <row r="25" spans="1:11" ht="56.25" customHeight="1" x14ac:dyDescent="0.25">
      <c r="A25" s="304"/>
      <c r="B25" s="304"/>
      <c r="C25" s="304"/>
      <c r="D25" s="304"/>
      <c r="E25" s="51"/>
      <c r="H25" s="51"/>
      <c r="J25" s="6" t="s">
        <v>67</v>
      </c>
      <c r="K25" s="29"/>
    </row>
    <row r="26" spans="1:11" ht="56.25" customHeight="1" x14ac:dyDescent="0.25">
      <c r="A26" s="304"/>
      <c r="B26" s="304"/>
      <c r="C26" s="304"/>
      <c r="D26" s="304"/>
      <c r="E26" s="51"/>
      <c r="F26" s="12"/>
      <c r="H26" s="51"/>
      <c r="J26" s="6" t="s">
        <v>68</v>
      </c>
      <c r="K26" s="29"/>
    </row>
    <row r="27" spans="1:11" ht="56.25" customHeight="1" x14ac:dyDescent="0.25">
      <c r="A27" s="302"/>
      <c r="B27" s="302"/>
      <c r="C27" s="302"/>
      <c r="D27" s="302"/>
      <c r="F27" s="12"/>
      <c r="J27" s="4" t="s">
        <v>69</v>
      </c>
      <c r="K27" s="23"/>
    </row>
    <row r="28" spans="1:11" ht="56.25" customHeight="1" x14ac:dyDescent="0.25">
      <c r="A28" s="302"/>
      <c r="B28" s="302"/>
      <c r="C28" s="302"/>
      <c r="D28" s="302"/>
      <c r="F28" s="12"/>
      <c r="J28" s="6" t="s">
        <v>70</v>
      </c>
      <c r="K28" s="29"/>
    </row>
    <row r="29" spans="1:11" ht="56.25" customHeight="1" x14ac:dyDescent="0.25">
      <c r="A29" s="302"/>
      <c r="B29" s="302"/>
      <c r="C29" s="302"/>
      <c r="D29" s="302"/>
      <c r="E29" s="51"/>
      <c r="F29" s="12"/>
      <c r="H29" s="51"/>
      <c r="J29" s="6" t="s">
        <v>71</v>
      </c>
      <c r="K29" s="29"/>
    </row>
    <row r="30" spans="1:11" ht="56.25" customHeight="1" x14ac:dyDescent="0.25">
      <c r="A30" s="304"/>
      <c r="B30" s="304"/>
      <c r="C30" s="304"/>
      <c r="D30" s="304"/>
      <c r="E30" s="51"/>
      <c r="F30" s="13"/>
      <c r="H30" s="51"/>
      <c r="J30" s="6" t="s">
        <v>72</v>
      </c>
      <c r="K30" s="29"/>
    </row>
    <row r="31" spans="1:11" ht="56.25" customHeight="1" x14ac:dyDescent="0.25">
      <c r="A31" s="304"/>
      <c r="B31" s="304"/>
      <c r="C31" s="304"/>
      <c r="D31" s="304"/>
      <c r="E31" s="51"/>
      <c r="H31" s="51"/>
      <c r="J31" s="4" t="s">
        <v>73</v>
      </c>
      <c r="K31" s="23"/>
    </row>
    <row r="32" spans="1:11" ht="56.25" customHeight="1" x14ac:dyDescent="0.25">
      <c r="A32" s="304"/>
      <c r="B32" s="304"/>
      <c r="C32" s="304"/>
      <c r="D32" s="304"/>
      <c r="E32" s="51"/>
      <c r="H32" s="51"/>
      <c r="J32" s="6" t="s">
        <v>74</v>
      </c>
      <c r="K32" s="29"/>
    </row>
    <row r="33" spans="1:11" ht="56.25" customHeight="1" x14ac:dyDescent="0.25">
      <c r="A33" s="304"/>
      <c r="B33" s="304"/>
      <c r="C33" s="304"/>
      <c r="D33" s="304"/>
      <c r="E33" s="51"/>
      <c r="H33" s="51"/>
      <c r="J33" s="6" t="s">
        <v>75</v>
      </c>
      <c r="K33" s="29"/>
    </row>
    <row r="34" spans="1:11" ht="56.25" customHeight="1" x14ac:dyDescent="0.25">
      <c r="A34" s="304"/>
      <c r="B34" s="304"/>
      <c r="C34" s="304"/>
      <c r="D34" s="304"/>
      <c r="E34" s="51"/>
      <c r="F34" s="12"/>
      <c r="H34" s="51"/>
      <c r="J34" s="4" t="s">
        <v>76</v>
      </c>
      <c r="K34" s="23"/>
    </row>
    <row r="35" spans="1:11" ht="56.25" customHeight="1" x14ac:dyDescent="0.25">
      <c r="A35" s="302"/>
      <c r="B35" s="302"/>
      <c r="C35" s="302"/>
      <c r="D35" s="302"/>
      <c r="E35" s="51"/>
      <c r="F35" s="12"/>
      <c r="H35" s="51"/>
      <c r="J35" s="4" t="s">
        <v>77</v>
      </c>
      <c r="K35" s="23"/>
    </row>
    <row r="36" spans="1:11" ht="56.25" customHeight="1" x14ac:dyDescent="0.25">
      <c r="A36" s="302"/>
      <c r="B36" s="302"/>
      <c r="C36" s="302"/>
      <c r="D36" s="302"/>
      <c r="F36" s="12"/>
      <c r="J36" s="1" t="s">
        <v>78</v>
      </c>
      <c r="K36" s="26"/>
    </row>
    <row r="37" spans="1:11" ht="56.25" customHeight="1" x14ac:dyDescent="0.25">
      <c r="A37" s="304"/>
      <c r="B37" s="304"/>
      <c r="C37" s="304"/>
      <c r="D37" s="304"/>
      <c r="F37" s="12"/>
      <c r="J37" s="4" t="s">
        <v>79</v>
      </c>
      <c r="K37" s="23"/>
    </row>
    <row r="38" spans="1:11" ht="56.25" customHeight="1" x14ac:dyDescent="0.25">
      <c r="A38" s="304"/>
      <c r="B38" s="304"/>
      <c r="C38" s="304"/>
      <c r="D38" s="304"/>
      <c r="E38" s="51"/>
      <c r="F38" s="12"/>
      <c r="G38" s="14"/>
      <c r="H38" s="12"/>
      <c r="I38" s="14"/>
      <c r="J38" s="4" t="s">
        <v>80</v>
      </c>
      <c r="K38" s="23"/>
    </row>
    <row r="39" spans="1:11" ht="56.25" customHeight="1" x14ac:dyDescent="0.25">
      <c r="A39" s="304"/>
      <c r="B39" s="304"/>
      <c r="C39" s="304"/>
      <c r="D39" s="304"/>
      <c r="E39" s="51"/>
      <c r="H39" s="51"/>
      <c r="J39" s="4" t="s">
        <v>81</v>
      </c>
      <c r="K39" s="23"/>
    </row>
    <row r="40" spans="1:11" ht="56.25" customHeight="1" x14ac:dyDescent="0.25">
      <c r="A40" s="304"/>
      <c r="B40" s="304"/>
      <c r="C40" s="304"/>
      <c r="D40" s="304"/>
      <c r="E40" s="51"/>
      <c r="H40" s="51"/>
      <c r="J40" s="4" t="s">
        <v>82</v>
      </c>
      <c r="K40" s="23"/>
    </row>
    <row r="41" spans="1:11" ht="56.25" customHeight="1" x14ac:dyDescent="0.25">
      <c r="A41" s="304"/>
      <c r="B41" s="304"/>
      <c r="C41" s="304"/>
      <c r="D41" s="304"/>
      <c r="E41" s="51"/>
      <c r="F41" s="12"/>
      <c r="H41" s="51"/>
      <c r="J41" s="4" t="s">
        <v>83</v>
      </c>
      <c r="K41" s="23"/>
    </row>
    <row r="42" spans="1:11" ht="56.25" customHeight="1" x14ac:dyDescent="0.25">
      <c r="A42" s="304"/>
      <c r="B42" s="304"/>
      <c r="C42" s="304"/>
      <c r="D42" s="304"/>
      <c r="F42" s="12"/>
      <c r="G42" s="10"/>
      <c r="I42" s="10"/>
      <c r="J42" s="4" t="s">
        <v>84</v>
      </c>
      <c r="K42" s="23"/>
    </row>
    <row r="43" spans="1:11" ht="56.25" customHeight="1" x14ac:dyDescent="0.25">
      <c r="A43" s="304"/>
      <c r="B43" s="304"/>
      <c r="C43" s="304"/>
      <c r="D43" s="304"/>
      <c r="F43" s="12"/>
      <c r="G43" s="10"/>
      <c r="I43" s="10"/>
      <c r="J43" s="4" t="s">
        <v>85</v>
      </c>
      <c r="K43" s="23"/>
    </row>
    <row r="44" spans="1:11" ht="56.25" customHeight="1" x14ac:dyDescent="0.25">
      <c r="A44" s="302"/>
      <c r="B44" s="302"/>
      <c r="C44" s="302"/>
      <c r="D44" s="302"/>
      <c r="E44" s="51"/>
      <c r="F44" s="12"/>
      <c r="G44" s="10"/>
      <c r="H44" s="12"/>
      <c r="I44" s="10"/>
      <c r="J44" s="4" t="s">
        <v>86</v>
      </c>
      <c r="K44" s="23"/>
    </row>
    <row r="45" spans="1:11" ht="56.25" customHeight="1" x14ac:dyDescent="0.25">
      <c r="A45" s="302"/>
      <c r="B45" s="302"/>
      <c r="C45" s="302"/>
      <c r="D45" s="302"/>
      <c r="E45" s="51"/>
      <c r="F45" s="12"/>
      <c r="G45" s="14"/>
      <c r="H45" s="12"/>
      <c r="I45" s="14"/>
      <c r="J45" s="4" t="s">
        <v>87</v>
      </c>
      <c r="K45" s="23"/>
    </row>
    <row r="46" spans="1:11" ht="56.25" customHeight="1" x14ac:dyDescent="0.25">
      <c r="A46" s="304"/>
      <c r="B46" s="304"/>
      <c r="C46" s="304"/>
      <c r="D46" s="304"/>
      <c r="E46" s="51"/>
      <c r="F46" s="12"/>
      <c r="H46" s="51"/>
      <c r="J46" s="4" t="s">
        <v>88</v>
      </c>
      <c r="K46" s="23"/>
    </row>
    <row r="47" spans="1:11" ht="56.25" customHeight="1" x14ac:dyDescent="0.25">
      <c r="A47" s="304"/>
      <c r="B47" s="304"/>
      <c r="C47" s="304"/>
      <c r="D47" s="304"/>
      <c r="F47" s="12"/>
      <c r="J47" s="4" t="s">
        <v>89</v>
      </c>
      <c r="K47" s="23"/>
    </row>
    <row r="48" spans="1:11" ht="56.25" customHeight="1" x14ac:dyDescent="0.25">
      <c r="A48" s="304"/>
      <c r="B48" s="304"/>
      <c r="C48" s="304"/>
      <c r="D48" s="304"/>
      <c r="J48" s="4" t="s">
        <v>90</v>
      </c>
      <c r="K48" s="23"/>
    </row>
    <row r="49" spans="1:11" ht="56.25" customHeight="1" x14ac:dyDescent="0.25">
      <c r="A49" s="304"/>
      <c r="B49" s="304"/>
      <c r="C49" s="304"/>
      <c r="D49" s="304"/>
      <c r="E49" s="51"/>
      <c r="H49" s="51"/>
      <c r="J49" s="4" t="s">
        <v>91</v>
      </c>
      <c r="K49" s="23"/>
    </row>
    <row r="50" spans="1:11" ht="56.25" customHeight="1" x14ac:dyDescent="0.25">
      <c r="A50" s="302"/>
      <c r="B50" s="302"/>
      <c r="C50" s="302"/>
      <c r="D50" s="302"/>
      <c r="E50" s="51"/>
      <c r="F50" s="12"/>
      <c r="H50" s="51"/>
      <c r="J50" s="4" t="s">
        <v>92</v>
      </c>
      <c r="K50" s="23"/>
    </row>
    <row r="51" spans="1:11" ht="56.25" customHeight="1" x14ac:dyDescent="0.25">
      <c r="A51" s="302"/>
      <c r="B51" s="302"/>
      <c r="C51" s="302"/>
      <c r="D51" s="302"/>
      <c r="E51" s="51"/>
      <c r="F51" s="12"/>
      <c r="H51" s="51"/>
      <c r="J51" s="4" t="s">
        <v>93</v>
      </c>
      <c r="K51" s="23"/>
    </row>
    <row r="52" spans="1:11" ht="56.25" customHeight="1" x14ac:dyDescent="0.25">
      <c r="A52" s="304"/>
      <c r="B52" s="304"/>
      <c r="C52" s="304"/>
      <c r="D52" s="304"/>
      <c r="E52" s="51"/>
      <c r="F52" s="12"/>
      <c r="H52" s="51"/>
      <c r="J52" s="4" t="s">
        <v>94</v>
      </c>
      <c r="K52" s="23"/>
    </row>
    <row r="53" spans="1:11" ht="56.25" customHeight="1" x14ac:dyDescent="0.25">
      <c r="A53" s="304"/>
      <c r="B53" s="304"/>
      <c r="C53" s="304"/>
      <c r="D53" s="304"/>
      <c r="F53" s="12"/>
      <c r="J53" s="4" t="s">
        <v>95</v>
      </c>
      <c r="K53" s="23"/>
    </row>
    <row r="54" spans="1:11" ht="56.25" customHeight="1" x14ac:dyDescent="0.25">
      <c r="A54" s="304"/>
      <c r="B54" s="304"/>
      <c r="C54" s="304"/>
      <c r="D54" s="304"/>
      <c r="E54" s="51"/>
      <c r="H54" s="51"/>
      <c r="J54" s="4" t="s">
        <v>96</v>
      </c>
      <c r="K54" s="23"/>
    </row>
    <row r="55" spans="1:11" ht="56.25" customHeight="1" x14ac:dyDescent="0.25">
      <c r="A55" s="302"/>
      <c r="B55" s="302"/>
      <c r="C55" s="302"/>
      <c r="D55" s="302"/>
      <c r="E55" s="51"/>
      <c r="H55" s="51"/>
      <c r="J55" s="4" t="s">
        <v>97</v>
      </c>
      <c r="K55" s="23"/>
    </row>
    <row r="56" spans="1:11" ht="56.25" customHeight="1" x14ac:dyDescent="0.25">
      <c r="A56" s="302"/>
      <c r="B56" s="302"/>
      <c r="C56" s="302"/>
      <c r="D56" s="302"/>
      <c r="E56" s="51"/>
      <c r="F56" s="12"/>
      <c r="H56" s="51"/>
      <c r="J56" s="4" t="s">
        <v>98</v>
      </c>
      <c r="K56" s="23"/>
    </row>
    <row r="57" spans="1:11" ht="56.25" customHeight="1" x14ac:dyDescent="0.25">
      <c r="A57" s="304"/>
      <c r="B57" s="304"/>
      <c r="C57" s="304"/>
      <c r="D57" s="304"/>
      <c r="E57" s="51"/>
      <c r="F57" s="12"/>
      <c r="H57" s="51"/>
      <c r="J57" s="4" t="s">
        <v>99</v>
      </c>
      <c r="K57" s="23"/>
    </row>
    <row r="58" spans="1:11" ht="56.25" customHeight="1" x14ac:dyDescent="0.25">
      <c r="A58" s="304"/>
      <c r="B58" s="304"/>
      <c r="C58" s="304"/>
      <c r="D58" s="304"/>
      <c r="E58" s="51"/>
      <c r="F58" s="13"/>
      <c r="H58" s="51"/>
      <c r="J58" s="4" t="s">
        <v>100</v>
      </c>
      <c r="K58" s="23"/>
    </row>
    <row r="59" spans="1:11" ht="56.25" customHeight="1" x14ac:dyDescent="0.25">
      <c r="A59" s="304"/>
      <c r="B59" s="304"/>
      <c r="C59" s="304"/>
      <c r="D59" s="304"/>
      <c r="E59" s="51"/>
      <c r="H59" s="51"/>
      <c r="J59" s="4" t="s">
        <v>101</v>
      </c>
      <c r="K59" s="23"/>
    </row>
    <row r="60" spans="1:11" ht="56.25" customHeight="1" x14ac:dyDescent="0.25">
      <c r="A60" s="304"/>
      <c r="B60" s="304"/>
      <c r="C60" s="304"/>
      <c r="D60" s="304"/>
      <c r="E60" s="51"/>
      <c r="H60" s="51"/>
      <c r="J60" s="4" t="s">
        <v>102</v>
      </c>
      <c r="K60" s="23"/>
    </row>
    <row r="61" spans="1:11" ht="56.25" customHeight="1" x14ac:dyDescent="0.25">
      <c r="A61" s="302"/>
      <c r="B61" s="302"/>
      <c r="C61" s="302"/>
      <c r="D61" s="302"/>
      <c r="E61" s="8"/>
      <c r="F61" s="12"/>
      <c r="G61" s="10"/>
      <c r="H61" s="8"/>
      <c r="I61" s="10"/>
      <c r="J61" s="4" t="s">
        <v>103</v>
      </c>
      <c r="K61" s="23"/>
    </row>
    <row r="62" spans="1:11" ht="56.25" customHeight="1" x14ac:dyDescent="0.25">
      <c r="A62" s="304"/>
      <c r="B62" s="304"/>
      <c r="C62" s="304"/>
      <c r="D62" s="304"/>
      <c r="F62" s="12"/>
      <c r="G62" s="10"/>
      <c r="I62" s="10"/>
      <c r="J62" s="4" t="s">
        <v>104</v>
      </c>
      <c r="K62" s="23"/>
    </row>
    <row r="63" spans="1:11" ht="56.25" customHeight="1" x14ac:dyDescent="0.25">
      <c r="A63" s="304"/>
      <c r="B63" s="304"/>
      <c r="C63" s="304"/>
      <c r="D63" s="304"/>
      <c r="F63" s="12"/>
      <c r="J63" s="4" t="s">
        <v>105</v>
      </c>
      <c r="K63" s="23"/>
    </row>
    <row r="64" spans="1:11" ht="56.25" customHeight="1" x14ac:dyDescent="0.25">
      <c r="A64" s="304"/>
      <c r="B64" s="304"/>
      <c r="C64" s="304"/>
      <c r="D64" s="304"/>
      <c r="F64" s="13"/>
      <c r="J64" s="4" t="s">
        <v>106</v>
      </c>
      <c r="K64" s="23"/>
    </row>
    <row r="65" spans="1:11" ht="56.25" customHeight="1" x14ac:dyDescent="0.25">
      <c r="A65" s="304"/>
      <c r="B65" s="304"/>
      <c r="C65" s="304"/>
      <c r="D65" s="304"/>
      <c r="J65" s="4" t="s">
        <v>107</v>
      </c>
      <c r="K65" s="23"/>
    </row>
    <row r="66" spans="1:11" ht="56.25" customHeight="1" x14ac:dyDescent="0.25">
      <c r="A66" s="304"/>
      <c r="B66" s="304"/>
      <c r="C66" s="304"/>
      <c r="D66" s="304"/>
      <c r="F66" s="12"/>
      <c r="J66" s="1" t="s">
        <v>108</v>
      </c>
      <c r="K66" s="26"/>
    </row>
    <row r="67" spans="1:11" ht="56.25" customHeight="1" x14ac:dyDescent="0.25">
      <c r="A67" s="304"/>
      <c r="B67" s="304"/>
      <c r="C67" s="304"/>
      <c r="D67" s="304"/>
      <c r="F67" s="12"/>
      <c r="J67" s="4" t="s">
        <v>109</v>
      </c>
      <c r="K67" s="23"/>
    </row>
    <row r="68" spans="1:11" ht="56.25" customHeight="1" x14ac:dyDescent="0.25">
      <c r="A68" s="304"/>
      <c r="B68" s="304"/>
      <c r="C68" s="304"/>
      <c r="D68" s="304"/>
      <c r="F68" s="12"/>
      <c r="G68" s="10"/>
      <c r="I68" s="10"/>
      <c r="J68" s="1" t="s">
        <v>110</v>
      </c>
      <c r="K68" s="26"/>
    </row>
    <row r="69" spans="1:11" ht="56.25" customHeight="1" x14ac:dyDescent="0.25">
      <c r="A69" s="305"/>
      <c r="B69" s="305"/>
      <c r="C69" s="305"/>
      <c r="D69" s="305"/>
      <c r="F69" s="12"/>
      <c r="G69" s="14"/>
      <c r="I69" s="14"/>
      <c r="J69" s="1" t="s">
        <v>111</v>
      </c>
      <c r="K69" s="26"/>
    </row>
    <row r="70" spans="1:11" ht="56.25" customHeight="1" x14ac:dyDescent="0.25">
      <c r="A70" s="302"/>
      <c r="B70" s="302"/>
      <c r="C70" s="302"/>
      <c r="D70" s="302"/>
      <c r="F70" s="12"/>
      <c r="J70" s="1" t="s">
        <v>112</v>
      </c>
      <c r="K70" s="26"/>
    </row>
    <row r="71" spans="1:11" ht="56.25" customHeight="1" x14ac:dyDescent="0.25">
      <c r="A71" s="302"/>
      <c r="B71" s="302"/>
      <c r="C71" s="302"/>
      <c r="D71" s="302"/>
      <c r="F71" s="12"/>
      <c r="J71" s="1" t="s">
        <v>113</v>
      </c>
      <c r="K71" s="26"/>
    </row>
    <row r="72" spans="1:11" ht="56.25" customHeight="1" x14ac:dyDescent="0.25">
      <c r="A72" s="302"/>
      <c r="B72" s="302"/>
      <c r="C72" s="302"/>
      <c r="D72" s="302"/>
      <c r="F72" s="13"/>
      <c r="J72" s="1" t="s">
        <v>114</v>
      </c>
      <c r="K72" s="26"/>
    </row>
    <row r="73" spans="1:11" ht="56.25" customHeight="1" x14ac:dyDescent="0.25">
      <c r="A73" s="302"/>
      <c r="B73" s="302"/>
      <c r="C73" s="302"/>
      <c r="D73" s="302"/>
      <c r="F73" s="8"/>
      <c r="J73" s="1" t="s">
        <v>115</v>
      </c>
      <c r="K73" s="26"/>
    </row>
    <row r="74" spans="1:11" ht="56.25" customHeight="1" x14ac:dyDescent="0.25">
      <c r="A74" s="302"/>
      <c r="B74" s="302"/>
      <c r="C74" s="302"/>
      <c r="D74" s="302"/>
      <c r="J74" s="1" t="s">
        <v>116</v>
      </c>
      <c r="K74" s="26"/>
    </row>
    <row r="75" spans="1:11" ht="56.25" customHeight="1" x14ac:dyDescent="0.25">
      <c r="A75" s="302"/>
      <c r="B75" s="302"/>
      <c r="C75" s="302"/>
      <c r="D75" s="302"/>
      <c r="G75" s="14"/>
      <c r="I75" s="14"/>
      <c r="J75" s="1" t="s">
        <v>117</v>
      </c>
      <c r="K75" s="26"/>
    </row>
    <row r="76" spans="1:11" ht="56.25" customHeight="1" x14ac:dyDescent="0.25">
      <c r="A76" s="302"/>
      <c r="B76" s="302"/>
      <c r="C76" s="302"/>
      <c r="D76" s="302"/>
      <c r="J76" s="1" t="s">
        <v>118</v>
      </c>
      <c r="K76" s="26"/>
    </row>
    <row r="77" spans="1:11" ht="56.25" customHeight="1" x14ac:dyDescent="0.25">
      <c r="A77" s="302"/>
      <c r="B77" s="302"/>
      <c r="C77" s="302"/>
      <c r="D77" s="302"/>
      <c r="J77" s="1" t="s">
        <v>119</v>
      </c>
      <c r="K77" s="26"/>
    </row>
    <row r="78" spans="1:11" ht="56.25" customHeight="1" x14ac:dyDescent="0.25">
      <c r="A78" s="302"/>
      <c r="B78" s="302"/>
      <c r="C78" s="302"/>
      <c r="D78" s="302"/>
      <c r="J78" s="1" t="s">
        <v>120</v>
      </c>
      <c r="K78" s="26"/>
    </row>
    <row r="79" spans="1:11" ht="56.25" customHeight="1" x14ac:dyDescent="0.25">
      <c r="A79" s="302"/>
      <c r="B79" s="302"/>
      <c r="C79" s="302"/>
      <c r="D79" s="302"/>
      <c r="J79" s="1" t="s">
        <v>121</v>
      </c>
      <c r="K79" s="26"/>
    </row>
    <row r="80" spans="1:11" ht="56.25" customHeight="1" x14ac:dyDescent="0.25">
      <c r="A80" s="302"/>
      <c r="B80" s="302"/>
      <c r="C80" s="302"/>
      <c r="D80" s="302"/>
      <c r="J80" s="1" t="s">
        <v>122</v>
      </c>
      <c r="K80" s="26"/>
    </row>
    <row r="81" spans="1:11" ht="56.25" customHeight="1" x14ac:dyDescent="0.25">
      <c r="A81" s="302"/>
      <c r="B81" s="302"/>
      <c r="C81" s="302"/>
      <c r="D81" s="302"/>
      <c r="G81" s="10"/>
      <c r="I81" s="10"/>
      <c r="J81" s="1" t="s">
        <v>123</v>
      </c>
      <c r="K81" s="26"/>
    </row>
    <row r="82" spans="1:11" ht="56.25" customHeight="1" x14ac:dyDescent="0.25">
      <c r="A82" s="302"/>
      <c r="B82" s="302"/>
      <c r="C82" s="302"/>
      <c r="D82" s="302"/>
      <c r="G82" s="10"/>
      <c r="I82" s="10"/>
      <c r="J82" s="1" t="s">
        <v>124</v>
      </c>
      <c r="K82" s="26"/>
    </row>
    <row r="83" spans="1:11" ht="56.25" customHeight="1" x14ac:dyDescent="0.25">
      <c r="A83" s="302"/>
      <c r="B83" s="302"/>
      <c r="C83" s="302"/>
      <c r="D83" s="302"/>
      <c r="G83" s="10"/>
      <c r="I83" s="10"/>
      <c r="J83" s="1" t="s">
        <v>125</v>
      </c>
      <c r="K83" s="26"/>
    </row>
    <row r="84" spans="1:11" ht="56.25" customHeight="1" x14ac:dyDescent="0.25">
      <c r="A84" s="302"/>
      <c r="B84" s="302"/>
      <c r="C84" s="302"/>
      <c r="D84" s="302"/>
      <c r="J84" s="4" t="s">
        <v>126</v>
      </c>
      <c r="K84" s="23"/>
    </row>
    <row r="85" spans="1:11" ht="56.25" customHeight="1" x14ac:dyDescent="0.25">
      <c r="A85" s="302"/>
      <c r="B85" s="302"/>
      <c r="C85" s="302"/>
      <c r="D85" s="302"/>
      <c r="J85" s="4" t="s">
        <v>127</v>
      </c>
      <c r="K85" s="23"/>
    </row>
    <row r="86" spans="1:11" ht="56.25" customHeight="1" x14ac:dyDescent="0.25">
      <c r="A86" s="302"/>
      <c r="B86" s="302"/>
      <c r="C86" s="302"/>
      <c r="D86" s="302"/>
      <c r="J86" s="4" t="s">
        <v>128</v>
      </c>
      <c r="K86" s="23"/>
    </row>
    <row r="87" spans="1:11" ht="56.25" customHeight="1" x14ac:dyDescent="0.25">
      <c r="A87" s="302"/>
      <c r="B87" s="302"/>
      <c r="C87" s="302"/>
      <c r="D87" s="302"/>
      <c r="G87" s="10"/>
      <c r="I87" s="10"/>
      <c r="J87" s="4" t="s">
        <v>129</v>
      </c>
      <c r="K87" s="23"/>
    </row>
    <row r="88" spans="1:11" ht="56.25" customHeight="1" x14ac:dyDescent="0.25">
      <c r="A88" s="302"/>
      <c r="B88" s="302"/>
      <c r="C88" s="302"/>
      <c r="D88" s="302"/>
      <c r="G88" s="10"/>
      <c r="I88" s="10"/>
      <c r="J88" s="4" t="s">
        <v>130</v>
      </c>
      <c r="K88" s="23"/>
    </row>
    <row r="89" spans="1:11" ht="56.25" customHeight="1" x14ac:dyDescent="0.25">
      <c r="A89" s="302"/>
      <c r="B89" s="302"/>
      <c r="C89" s="302"/>
      <c r="D89" s="302"/>
      <c r="G89" s="10"/>
      <c r="I89" s="10"/>
      <c r="J89" s="363" t="s">
        <v>131</v>
      </c>
      <c r="K89" s="23"/>
    </row>
    <row r="90" spans="1:11" ht="56.25" customHeight="1" x14ac:dyDescent="0.25">
      <c r="A90" s="302"/>
      <c r="B90" s="302"/>
      <c r="C90" s="302"/>
      <c r="D90" s="302"/>
      <c r="G90" s="10"/>
      <c r="I90" s="10"/>
      <c r="J90" s="363"/>
      <c r="K90" s="23"/>
    </row>
    <row r="91" spans="1:11" ht="56.25" customHeight="1" x14ac:dyDescent="0.25">
      <c r="A91" s="302"/>
      <c r="B91" s="302"/>
      <c r="C91" s="302"/>
      <c r="D91" s="302"/>
      <c r="G91" s="10"/>
      <c r="I91" s="10"/>
      <c r="J91" s="4" t="s">
        <v>132</v>
      </c>
      <c r="K91" s="23"/>
    </row>
    <row r="92" spans="1:11" ht="56.25" customHeight="1" x14ac:dyDescent="0.25">
      <c r="A92" s="302"/>
      <c r="B92" s="302"/>
      <c r="C92" s="302"/>
      <c r="D92" s="302"/>
      <c r="G92" s="10"/>
      <c r="I92" s="10"/>
      <c r="J92" s="4" t="s">
        <v>133</v>
      </c>
      <c r="K92" s="23"/>
    </row>
    <row r="93" spans="1:11" ht="56.25" customHeight="1" x14ac:dyDescent="0.25">
      <c r="A93" s="302"/>
      <c r="B93" s="302"/>
      <c r="C93" s="302"/>
      <c r="D93" s="302"/>
      <c r="J93" s="4" t="s">
        <v>134</v>
      </c>
      <c r="K93" s="23"/>
    </row>
    <row r="94" spans="1:11" ht="56.25" customHeight="1" x14ac:dyDescent="0.25">
      <c r="A94" s="302"/>
      <c r="B94" s="302"/>
      <c r="C94" s="302"/>
      <c r="D94" s="302"/>
      <c r="J94" s="5" t="s">
        <v>135</v>
      </c>
      <c r="K94" s="32"/>
    </row>
    <row r="95" spans="1:11" ht="56.25" customHeight="1" x14ac:dyDescent="0.25">
      <c r="A95" s="302"/>
      <c r="B95" s="302"/>
      <c r="C95" s="302"/>
      <c r="D95" s="302"/>
      <c r="J95" s="3" t="s">
        <v>136</v>
      </c>
      <c r="K95" s="26"/>
    </row>
    <row r="96" spans="1:11" ht="56.25" customHeight="1" x14ac:dyDescent="0.25">
      <c r="A96" s="302"/>
      <c r="B96" s="302"/>
      <c r="C96" s="302"/>
      <c r="D96" s="302"/>
      <c r="J96" s="1" t="s">
        <v>137</v>
      </c>
      <c r="K96" s="26"/>
    </row>
    <row r="97" spans="1:11" ht="56.25" customHeight="1" x14ac:dyDescent="0.25">
      <c r="A97" s="302"/>
      <c r="B97" s="302"/>
      <c r="C97" s="302"/>
      <c r="D97" s="302"/>
      <c r="J97" s="1" t="s">
        <v>138</v>
      </c>
      <c r="K97" s="26"/>
    </row>
    <row r="98" spans="1:11" ht="56.25" customHeight="1" x14ac:dyDescent="0.25">
      <c r="A98" s="302"/>
      <c r="B98" s="302"/>
      <c r="C98" s="302"/>
      <c r="D98" s="302"/>
      <c r="J98" s="1" t="s">
        <v>113</v>
      </c>
      <c r="K98" s="26"/>
    </row>
    <row r="99" spans="1:11" ht="56.25" customHeight="1" x14ac:dyDescent="0.25">
      <c r="A99" s="302"/>
      <c r="B99" s="302"/>
      <c r="C99" s="302"/>
      <c r="D99" s="302"/>
      <c r="G99" s="10"/>
      <c r="I99" s="10"/>
      <c r="J99" s="1" t="s">
        <v>139</v>
      </c>
      <c r="K99" s="26"/>
    </row>
    <row r="100" spans="1:11" ht="56.25" customHeight="1" x14ac:dyDescent="0.25">
      <c r="A100" s="302"/>
      <c r="B100" s="302"/>
      <c r="C100" s="302"/>
      <c r="D100" s="302"/>
      <c r="J100" s="1" t="s">
        <v>140</v>
      </c>
      <c r="K100" s="26"/>
    </row>
    <row r="101" spans="1:11" ht="56.25" customHeight="1" x14ac:dyDescent="0.25">
      <c r="A101" s="302"/>
      <c r="B101" s="302"/>
      <c r="C101" s="302"/>
      <c r="D101" s="302"/>
      <c r="J101" s="1" t="s">
        <v>141</v>
      </c>
      <c r="K101" s="26"/>
    </row>
    <row r="102" spans="1:11" ht="56.25" customHeight="1" x14ac:dyDescent="0.25">
      <c r="A102" s="302"/>
      <c r="B102" s="302"/>
      <c r="C102" s="302"/>
      <c r="D102" s="302"/>
      <c r="G102" s="10"/>
      <c r="I102" s="10"/>
      <c r="J102" s="1" t="s">
        <v>142</v>
      </c>
      <c r="K102" s="26"/>
    </row>
    <row r="103" spans="1:11" ht="56.25" customHeight="1" x14ac:dyDescent="0.25">
      <c r="A103" s="302"/>
      <c r="B103" s="302"/>
      <c r="C103" s="302"/>
      <c r="D103" s="302"/>
      <c r="G103" s="14"/>
      <c r="I103" s="14"/>
      <c r="J103" s="1" t="s">
        <v>143</v>
      </c>
      <c r="K103" s="26"/>
    </row>
    <row r="104" spans="1:11" ht="56.25" customHeight="1" x14ac:dyDescent="0.25">
      <c r="A104" s="302"/>
      <c r="B104" s="302"/>
      <c r="C104" s="302"/>
      <c r="D104" s="302"/>
      <c r="J104" s="1" t="s">
        <v>144</v>
      </c>
      <c r="K104" s="26"/>
    </row>
    <row r="105" spans="1:11" ht="56.25" customHeight="1" x14ac:dyDescent="0.25">
      <c r="A105" s="302"/>
      <c r="B105" s="302"/>
      <c r="C105" s="302"/>
      <c r="D105" s="302"/>
      <c r="J105" s="1" t="s">
        <v>145</v>
      </c>
      <c r="K105" s="26"/>
    </row>
    <row r="106" spans="1:11" ht="56.25" customHeight="1" x14ac:dyDescent="0.25">
      <c r="A106" s="302"/>
      <c r="B106" s="302"/>
      <c r="C106" s="302"/>
      <c r="D106" s="302"/>
      <c r="G106" s="10"/>
      <c r="I106" s="10"/>
      <c r="J106" s="1" t="s">
        <v>146</v>
      </c>
      <c r="K106" s="26"/>
    </row>
    <row r="107" spans="1:11" ht="56.25" customHeight="1" x14ac:dyDescent="0.25">
      <c r="A107" s="302"/>
      <c r="B107" s="302"/>
      <c r="C107" s="302"/>
      <c r="D107" s="302"/>
      <c r="G107" s="10"/>
      <c r="I107" s="10"/>
      <c r="J107" s="1" t="s">
        <v>147</v>
      </c>
      <c r="K107" s="26"/>
    </row>
    <row r="108" spans="1:11" ht="56.25" customHeight="1" x14ac:dyDescent="0.25">
      <c r="A108" s="302"/>
      <c r="B108" s="302"/>
      <c r="C108" s="302"/>
      <c r="D108" s="302"/>
      <c r="G108" s="10"/>
      <c r="I108" s="10"/>
      <c r="J108" s="1" t="s">
        <v>148</v>
      </c>
      <c r="K108" s="26"/>
    </row>
    <row r="109" spans="1:11" ht="56.25" customHeight="1" x14ac:dyDescent="0.25">
      <c r="A109" s="302"/>
      <c r="B109" s="302"/>
      <c r="C109" s="302"/>
      <c r="D109" s="302"/>
      <c r="G109" s="14"/>
      <c r="I109" s="14"/>
      <c r="J109" s="1" t="s">
        <v>149</v>
      </c>
      <c r="K109" s="26"/>
    </row>
    <row r="110" spans="1:11" ht="56.25" customHeight="1" x14ac:dyDescent="0.25">
      <c r="A110" s="302"/>
      <c r="B110" s="302"/>
      <c r="C110" s="302"/>
      <c r="D110" s="302"/>
      <c r="J110" s="1" t="s">
        <v>150</v>
      </c>
      <c r="K110" s="26"/>
    </row>
    <row r="111" spans="1:11" ht="56.25" customHeight="1" x14ac:dyDescent="0.25">
      <c r="A111" s="302"/>
      <c r="B111" s="302"/>
      <c r="C111" s="302"/>
      <c r="D111" s="302"/>
      <c r="G111" s="10"/>
      <c r="I111" s="10"/>
      <c r="J111" s="1" t="s">
        <v>151</v>
      </c>
      <c r="K111" s="26"/>
    </row>
    <row r="112" spans="1:11" ht="56.25" customHeight="1" x14ac:dyDescent="0.25">
      <c r="A112" s="302"/>
      <c r="B112" s="302"/>
      <c r="C112" s="302"/>
      <c r="D112" s="302"/>
      <c r="G112" s="10"/>
      <c r="I112" s="10"/>
      <c r="J112" s="4" t="s">
        <v>152</v>
      </c>
      <c r="K112" s="23"/>
    </row>
    <row r="113" spans="1:11" ht="56.25" customHeight="1" x14ac:dyDescent="0.25">
      <c r="A113" s="302"/>
      <c r="B113" s="302"/>
      <c r="C113" s="302"/>
      <c r="D113" s="302"/>
      <c r="G113" s="10"/>
      <c r="I113" s="10"/>
      <c r="J113" s="363" t="s">
        <v>153</v>
      </c>
      <c r="K113" s="23"/>
    </row>
    <row r="114" spans="1:11" ht="56.25" customHeight="1" x14ac:dyDescent="0.25">
      <c r="A114" s="302"/>
      <c r="B114" s="302"/>
      <c r="C114" s="302"/>
      <c r="D114" s="302"/>
      <c r="G114" s="10"/>
      <c r="I114" s="10"/>
      <c r="J114" s="363"/>
      <c r="K114" s="23"/>
    </row>
    <row r="115" spans="1:11" ht="56.25" customHeight="1" x14ac:dyDescent="0.25">
      <c r="A115" s="302"/>
      <c r="B115" s="302"/>
      <c r="C115" s="302"/>
      <c r="D115" s="302"/>
      <c r="G115" s="10"/>
      <c r="I115" s="10"/>
      <c r="J115" s="4" t="s">
        <v>154</v>
      </c>
      <c r="K115" s="23"/>
    </row>
    <row r="116" spans="1:11" ht="56.25" customHeight="1" x14ac:dyDescent="0.25">
      <c r="A116" s="302"/>
      <c r="B116" s="302"/>
      <c r="C116" s="302"/>
      <c r="D116" s="302"/>
      <c r="G116" s="10"/>
      <c r="I116" s="10"/>
      <c r="J116" s="4" t="s">
        <v>155</v>
      </c>
      <c r="K116" s="23"/>
    </row>
    <row r="117" spans="1:11" ht="56.25" customHeight="1" x14ac:dyDescent="0.25">
      <c r="A117" s="302"/>
      <c r="B117" s="302"/>
      <c r="C117" s="302"/>
      <c r="D117" s="302"/>
      <c r="G117" s="14"/>
      <c r="I117" s="14"/>
      <c r="J117" s="4" t="s">
        <v>156</v>
      </c>
      <c r="K117" s="23"/>
    </row>
    <row r="118" spans="1:11" ht="56.25" customHeight="1" x14ac:dyDescent="0.25">
      <c r="A118" s="302"/>
      <c r="B118" s="302"/>
      <c r="C118" s="302"/>
      <c r="D118" s="302"/>
      <c r="J118" s="1" t="s">
        <v>157</v>
      </c>
      <c r="K118" s="26"/>
    </row>
    <row r="119" spans="1:11" ht="56.25" customHeight="1" x14ac:dyDescent="0.25">
      <c r="A119" s="302"/>
      <c r="B119" s="302"/>
      <c r="C119" s="302"/>
      <c r="D119" s="302"/>
      <c r="J119" s="1" t="s">
        <v>158</v>
      </c>
      <c r="K119" s="26"/>
    </row>
    <row r="120" spans="1:11" ht="56.25" customHeight="1" x14ac:dyDescent="0.25">
      <c r="A120" s="302"/>
      <c r="B120" s="302"/>
      <c r="C120" s="302"/>
      <c r="D120" s="302"/>
      <c r="J120" s="1" t="s">
        <v>159</v>
      </c>
      <c r="K120" s="26"/>
    </row>
    <row r="121" spans="1:11" ht="56.25" customHeight="1" x14ac:dyDescent="0.25">
      <c r="A121" s="302"/>
      <c r="B121" s="302"/>
      <c r="C121" s="302"/>
      <c r="D121" s="302"/>
      <c r="J121" s="1" t="s">
        <v>160</v>
      </c>
      <c r="K121" s="26"/>
    </row>
    <row r="122" spans="1:11" ht="56.25" customHeight="1" x14ac:dyDescent="0.25">
      <c r="A122" s="302"/>
      <c r="B122" s="302"/>
      <c r="C122" s="302"/>
      <c r="D122" s="302"/>
      <c r="J122" s="1" t="s">
        <v>161</v>
      </c>
      <c r="K122" s="26"/>
    </row>
    <row r="123" spans="1:11" ht="56.25" customHeight="1" x14ac:dyDescent="0.25">
      <c r="A123" s="302"/>
      <c r="B123" s="302"/>
      <c r="C123" s="302"/>
      <c r="D123" s="302"/>
      <c r="J123" s="1" t="s">
        <v>162</v>
      </c>
      <c r="K123" s="26"/>
    </row>
    <row r="124" spans="1:11" ht="56.25" customHeight="1" x14ac:dyDescent="0.25">
      <c r="A124" s="302"/>
      <c r="B124" s="302"/>
      <c r="C124" s="302"/>
      <c r="D124" s="302"/>
      <c r="J124" s="1" t="s">
        <v>163</v>
      </c>
      <c r="K124" s="26"/>
    </row>
    <row r="125" spans="1:11" ht="56.25" customHeight="1" x14ac:dyDescent="0.25">
      <c r="A125" s="302"/>
      <c r="B125" s="302"/>
      <c r="C125" s="302"/>
      <c r="D125" s="302"/>
      <c r="J125" s="1" t="s">
        <v>164</v>
      </c>
      <c r="K125" s="26"/>
    </row>
    <row r="126" spans="1:11" x14ac:dyDescent="0.25">
      <c r="A126" s="302"/>
      <c r="B126" s="302"/>
      <c r="C126" s="302"/>
      <c r="D126" s="302"/>
    </row>
    <row r="127" spans="1:11" x14ac:dyDescent="0.25">
      <c r="A127" s="302"/>
      <c r="B127" s="302"/>
      <c r="C127" s="302"/>
      <c r="D127" s="302"/>
    </row>
    <row r="128" spans="1:11" x14ac:dyDescent="0.25">
      <c r="A128" s="302"/>
      <c r="B128" s="302"/>
      <c r="C128" s="302"/>
      <c r="D128" s="302"/>
    </row>
    <row r="129" spans="1:4" x14ac:dyDescent="0.25">
      <c r="A129" s="302"/>
      <c r="B129" s="302"/>
      <c r="C129" s="302"/>
      <c r="D129" s="302"/>
    </row>
    <row r="130" spans="1:4" x14ac:dyDescent="0.25">
      <c r="A130" s="302"/>
      <c r="B130" s="302"/>
      <c r="C130" s="302"/>
      <c r="D130" s="302"/>
    </row>
    <row r="131" spans="1:4" x14ac:dyDescent="0.25">
      <c r="A131" s="302"/>
      <c r="B131" s="302"/>
      <c r="C131" s="302"/>
      <c r="D131" s="302"/>
    </row>
    <row r="132" spans="1:4" x14ac:dyDescent="0.25">
      <c r="A132" s="302"/>
      <c r="B132" s="302"/>
      <c r="C132" s="302"/>
      <c r="D132" s="302"/>
    </row>
    <row r="133" spans="1:4" x14ac:dyDescent="0.25">
      <c r="A133" s="302"/>
      <c r="B133" s="302"/>
      <c r="C133" s="302"/>
      <c r="D133" s="302"/>
    </row>
  </sheetData>
  <mergeCells count="10">
    <mergeCell ref="B9:B13"/>
    <mergeCell ref="J89:J90"/>
    <mergeCell ref="J113:J114"/>
    <mergeCell ref="A1:D1"/>
    <mergeCell ref="A2:D2"/>
    <mergeCell ref="A4:A6"/>
    <mergeCell ref="B4:B6"/>
    <mergeCell ref="A7:A8"/>
    <mergeCell ref="B7:B8"/>
    <mergeCell ref="A9:A13"/>
  </mergeCells>
  <pageMargins left="0.7" right="0.7" top="0.75" bottom="0.75" header="0.3" footer="0.3"/>
  <pageSetup orientation="portrait"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D15"/>
  <sheetViews>
    <sheetView zoomScale="80" zoomScaleNormal="80" workbookViewId="0">
      <selection activeCell="B7" sqref="B7"/>
    </sheetView>
  </sheetViews>
  <sheetFormatPr baseColWidth="10" defaultColWidth="11.42578125" defaultRowHeight="15" x14ac:dyDescent="0.25"/>
  <cols>
    <col min="1" max="1" width="1" style="125" customWidth="1"/>
    <col min="2" max="2" width="48" style="125" customWidth="1"/>
    <col min="3" max="3" width="64.140625" style="125" bestFit="1" customWidth="1"/>
    <col min="4" max="4" width="38.7109375" style="125" customWidth="1"/>
    <col min="5" max="16384" width="11.42578125" style="125"/>
  </cols>
  <sheetData>
    <row r="2" spans="2:4" ht="24.75" x14ac:dyDescent="0.5">
      <c r="B2" s="163" t="s">
        <v>12</v>
      </c>
      <c r="C2" s="317" t="s">
        <v>915</v>
      </c>
      <c r="D2" s="312" t="s">
        <v>916</v>
      </c>
    </row>
    <row r="3" spans="2:4" ht="18.75" x14ac:dyDescent="0.4">
      <c r="B3" s="288"/>
      <c r="C3" s="318" t="s">
        <v>917</v>
      </c>
      <c r="D3" s="288"/>
    </row>
    <row r="4" spans="2:4" ht="20.25" customHeight="1" x14ac:dyDescent="0.4">
      <c r="B4" s="221"/>
      <c r="C4" s="221" t="str">
        <f>+'Etapa 1 Identificación'!A3</f>
        <v>Vicerrectoría:</v>
      </c>
      <c r="D4" s="221" t="str">
        <f>+'Etapa 1 Identificación'!A5</f>
        <v>Responsable:</v>
      </c>
    </row>
    <row r="5" spans="2:4" ht="98.25" customHeight="1" x14ac:dyDescent="0.25">
      <c r="B5" s="220" t="s">
        <v>904</v>
      </c>
      <c r="C5" s="319">
        <f>'Etapa 1 Identificación'!$B$3</f>
        <v>0</v>
      </c>
      <c r="D5" s="229">
        <f>'Etapa 1 Identificación'!$B$5</f>
        <v>0</v>
      </c>
    </row>
    <row r="6" spans="2:4" ht="15.75" thickBot="1" x14ac:dyDescent="0.3"/>
    <row r="7" spans="2:4" ht="19.5" thickBot="1" x14ac:dyDescent="0.3">
      <c r="B7" s="222" t="s">
        <v>918</v>
      </c>
      <c r="C7" s="537" t="e">
        <f>+'Informe de adm del riesgo'!E10:H10</f>
        <v>#VALUE!</v>
      </c>
      <c r="D7" s="538"/>
    </row>
    <row r="8" spans="2:4" ht="15.75" thickBot="1" x14ac:dyDescent="0.3"/>
    <row r="9" spans="2:4" ht="18.75" x14ac:dyDescent="0.25">
      <c r="B9" s="539" t="s">
        <v>222</v>
      </c>
      <c r="C9" s="540"/>
      <c r="D9" s="315" t="s">
        <v>919</v>
      </c>
    </row>
    <row r="10" spans="2:4" ht="52.5" customHeight="1" x14ac:dyDescent="0.25">
      <c r="B10" s="535"/>
      <c r="C10" s="536"/>
      <c r="D10" s="1" t="s">
        <v>920</v>
      </c>
    </row>
    <row r="11" spans="2:4" ht="52.5" customHeight="1" x14ac:dyDescent="0.25">
      <c r="B11" s="535"/>
      <c r="C11" s="536"/>
      <c r="D11" s="1" t="s">
        <v>920</v>
      </c>
    </row>
    <row r="12" spans="2:4" ht="56.25" customHeight="1" x14ac:dyDescent="0.25">
      <c r="B12" s="535"/>
      <c r="C12" s="536"/>
      <c r="D12" s="1" t="s">
        <v>920</v>
      </c>
    </row>
    <row r="13" spans="2:4" ht="56.25" customHeight="1" x14ac:dyDescent="0.25">
      <c r="B13" s="535"/>
      <c r="C13" s="536"/>
      <c r="D13" s="1" t="s">
        <v>920</v>
      </c>
    </row>
    <row r="14" spans="2:4" ht="56.25" customHeight="1" x14ac:dyDescent="0.25">
      <c r="B14" s="535"/>
      <c r="C14" s="536"/>
      <c r="D14" s="1" t="s">
        <v>920</v>
      </c>
    </row>
    <row r="15" spans="2:4" ht="48.75" customHeight="1" x14ac:dyDescent="0.25">
      <c r="B15" s="535"/>
      <c r="C15" s="536"/>
      <c r="D15" s="1" t="s">
        <v>920</v>
      </c>
    </row>
  </sheetData>
  <mergeCells count="8">
    <mergeCell ref="B13:C13"/>
    <mergeCell ref="B14:C14"/>
    <mergeCell ref="B15:C15"/>
    <mergeCell ref="C7:D7"/>
    <mergeCell ref="B9:C9"/>
    <mergeCell ref="B10:C10"/>
    <mergeCell ref="B11:C11"/>
    <mergeCell ref="B12:C12"/>
  </mergeCells>
  <pageMargins left="0.26" right="0.28000000000000003" top="0.74803149606299213" bottom="0.74803149606299213" header="0.31496062992125984" footer="0.31496062992125984"/>
  <pageSetup scale="75" orientation="portrait" horizontalDpi="2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499E7-8D0E-41C6-9C38-2A5F6BB8929C}">
  <dimension ref="A1:D11"/>
  <sheetViews>
    <sheetView topLeftCell="A6" workbookViewId="0">
      <selection activeCell="D13" sqref="D13"/>
    </sheetView>
  </sheetViews>
  <sheetFormatPr baseColWidth="10" defaultColWidth="11.42578125" defaultRowHeight="15" x14ac:dyDescent="0.25"/>
  <cols>
    <col min="1" max="1" width="19.5703125" style="7" customWidth="1"/>
    <col min="2" max="2" width="38.85546875" style="7" customWidth="1"/>
    <col min="3" max="3" width="25.7109375" style="7" customWidth="1"/>
    <col min="4" max="4" width="55.42578125" style="7" customWidth="1"/>
    <col min="5" max="5" width="11.42578125" style="7"/>
    <col min="6" max="7" width="29.85546875" style="7" customWidth="1"/>
    <col min="8" max="16384" width="11.42578125" style="7"/>
  </cols>
  <sheetData>
    <row r="1" spans="1:4" ht="55.5" customHeight="1" x14ac:dyDescent="0.25">
      <c r="A1" s="328" t="s">
        <v>47</v>
      </c>
      <c r="B1" s="329" t="s">
        <v>165</v>
      </c>
      <c r="C1" s="329" t="s">
        <v>166</v>
      </c>
      <c r="D1" s="329" t="s">
        <v>167</v>
      </c>
    </row>
    <row r="2" spans="1:4" ht="73.5" customHeight="1" x14ac:dyDescent="0.25">
      <c r="A2" s="374" t="s">
        <v>168</v>
      </c>
      <c r="B2" s="373" t="s">
        <v>169</v>
      </c>
      <c r="C2" s="325" t="s">
        <v>170</v>
      </c>
      <c r="D2" s="326" t="s">
        <v>171</v>
      </c>
    </row>
    <row r="3" spans="1:4" ht="51.75" customHeight="1" x14ac:dyDescent="0.25">
      <c r="A3" s="374"/>
      <c r="B3" s="373"/>
      <c r="C3" s="325" t="s">
        <v>76</v>
      </c>
      <c r="D3" s="326" t="s">
        <v>172</v>
      </c>
    </row>
    <row r="4" spans="1:4" ht="99.75" customHeight="1" x14ac:dyDescent="0.25">
      <c r="A4" s="374"/>
      <c r="B4" s="373"/>
      <c r="C4" s="325" t="s">
        <v>173</v>
      </c>
      <c r="D4" s="326" t="s">
        <v>174</v>
      </c>
    </row>
    <row r="5" spans="1:4" ht="171.75" customHeight="1" x14ac:dyDescent="0.25">
      <c r="A5" s="374"/>
      <c r="B5" s="375" t="s">
        <v>175</v>
      </c>
      <c r="C5" s="325" t="s">
        <v>176</v>
      </c>
      <c r="D5" s="326" t="s">
        <v>177</v>
      </c>
    </row>
    <row r="6" spans="1:4" ht="76.5" x14ac:dyDescent="0.25">
      <c r="A6" s="374"/>
      <c r="B6" s="376"/>
      <c r="C6" s="325" t="s">
        <v>178</v>
      </c>
      <c r="D6" s="326" t="s">
        <v>179</v>
      </c>
    </row>
    <row r="7" spans="1:4" ht="23.25" customHeight="1" x14ac:dyDescent="0.25">
      <c r="A7" s="374"/>
      <c r="B7" s="377" t="s">
        <v>180</v>
      </c>
      <c r="C7" s="325" t="s">
        <v>181</v>
      </c>
      <c r="D7" s="326" t="s">
        <v>182</v>
      </c>
    </row>
    <row r="8" spans="1:4" ht="57" customHeight="1" x14ac:dyDescent="0.25">
      <c r="A8" s="374"/>
      <c r="B8" s="378"/>
      <c r="C8" s="325" t="s">
        <v>183</v>
      </c>
      <c r="D8" s="326" t="s">
        <v>184</v>
      </c>
    </row>
    <row r="9" spans="1:4" ht="33.75" customHeight="1" x14ac:dyDescent="0.25">
      <c r="A9" s="374"/>
      <c r="B9" s="378"/>
      <c r="C9" s="325" t="s">
        <v>185</v>
      </c>
      <c r="D9" s="326" t="s">
        <v>186</v>
      </c>
    </row>
    <row r="10" spans="1:4" ht="33" customHeight="1" x14ac:dyDescent="0.25">
      <c r="A10" s="374"/>
      <c r="B10" s="378"/>
      <c r="C10" s="325" t="s">
        <v>187</v>
      </c>
      <c r="D10" s="326" t="s">
        <v>188</v>
      </c>
    </row>
    <row r="11" spans="1:4" ht="22.5" customHeight="1" x14ac:dyDescent="0.25">
      <c r="A11" s="374"/>
      <c r="B11" s="378"/>
      <c r="C11" s="325" t="s">
        <v>189</v>
      </c>
      <c r="D11" s="326" t="s">
        <v>190</v>
      </c>
    </row>
  </sheetData>
  <mergeCells count="4">
    <mergeCell ref="B2:B4"/>
    <mergeCell ref="A2:A11"/>
    <mergeCell ref="B5:B6"/>
    <mergeCell ref="B7:B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L73"/>
  <sheetViews>
    <sheetView zoomScale="50" zoomScaleNormal="50" workbookViewId="0">
      <pane xSplit="1" topLeftCell="B1" activePane="topRight" state="frozen"/>
      <selection activeCell="D13" sqref="D13"/>
      <selection pane="topRight" activeCell="B4" sqref="B4:C4"/>
    </sheetView>
  </sheetViews>
  <sheetFormatPr baseColWidth="10" defaultColWidth="11.42578125" defaultRowHeight="15" x14ac:dyDescent="0.25"/>
  <cols>
    <col min="1" max="1" width="40.85546875" style="232" customWidth="1"/>
    <col min="2" max="2" width="94.85546875" style="232" customWidth="1"/>
    <col min="3" max="3" width="84.85546875" style="232" customWidth="1"/>
    <col min="4" max="4" width="72" style="232" customWidth="1"/>
    <col min="5" max="5" width="78.42578125" style="232" customWidth="1"/>
    <col min="6" max="6" width="73.7109375" style="232" customWidth="1"/>
    <col min="7" max="7" width="79.140625" style="232" customWidth="1"/>
    <col min="8" max="8" width="58.7109375" style="232" customWidth="1"/>
    <col min="9" max="9" width="55.140625" style="232" customWidth="1"/>
    <col min="10" max="10" width="47.7109375" style="232" customWidth="1"/>
    <col min="11" max="11" width="51.7109375" style="232" customWidth="1"/>
    <col min="12" max="16384" width="11.42578125" style="232"/>
  </cols>
  <sheetData>
    <row r="2" spans="1:12" s="231" customFormat="1" ht="34.5" thickBot="1" x14ac:dyDescent="0.3">
      <c r="A2" s="383" t="s">
        <v>191</v>
      </c>
      <c r="B2" s="384"/>
      <c r="C2" s="384"/>
      <c r="D2" s="330"/>
      <c r="E2" s="330"/>
      <c r="F2" s="330"/>
      <c r="G2" s="330"/>
      <c r="H2" s="330"/>
      <c r="I2" s="330"/>
      <c r="J2" s="330"/>
      <c r="K2" s="330"/>
      <c r="L2" s="330"/>
    </row>
    <row r="3" spans="1:12" ht="60.75" customHeight="1" thickTop="1" thickBot="1" x14ac:dyDescent="0.3">
      <c r="A3" s="311" t="s">
        <v>192</v>
      </c>
      <c r="B3" s="379"/>
      <c r="C3" s="380"/>
      <c r="D3" s="291"/>
      <c r="E3" s="291"/>
      <c r="F3" s="291"/>
      <c r="G3" s="291"/>
      <c r="H3" s="291"/>
      <c r="I3" s="291"/>
      <c r="J3" s="291"/>
      <c r="K3" s="291"/>
      <c r="L3" s="291"/>
    </row>
    <row r="4" spans="1:12" ht="76.5" customHeight="1" thickTop="1" thickBot="1" x14ac:dyDescent="0.3">
      <c r="A4" s="311" t="s">
        <v>193</v>
      </c>
      <c r="B4" s="381"/>
      <c r="C4" s="382"/>
      <c r="D4" s="291"/>
      <c r="E4" s="291"/>
      <c r="F4" s="291"/>
      <c r="G4" s="291"/>
      <c r="H4" s="291"/>
      <c r="I4" s="291"/>
      <c r="J4" s="291"/>
      <c r="K4" s="291"/>
      <c r="L4" s="291"/>
    </row>
    <row r="5" spans="1:12" ht="86.25" customHeight="1" thickTop="1" thickBot="1" x14ac:dyDescent="0.3">
      <c r="A5" s="311" t="s">
        <v>194</v>
      </c>
      <c r="B5" s="381"/>
      <c r="C5" s="382"/>
      <c r="D5" s="291"/>
      <c r="E5" s="291"/>
      <c r="F5" s="291"/>
      <c r="G5" s="291"/>
      <c r="H5" s="291"/>
      <c r="I5" s="291"/>
      <c r="J5" s="291"/>
      <c r="K5" s="291"/>
      <c r="L5" s="291"/>
    </row>
    <row r="6" spans="1:12" ht="24.75" customHeight="1" thickBot="1" x14ac:dyDescent="0.3">
      <c r="A6" s="388"/>
      <c r="B6" s="388"/>
      <c r="C6" s="389"/>
      <c r="D6" s="291"/>
      <c r="E6" s="291"/>
      <c r="F6" s="291"/>
      <c r="G6" s="291"/>
      <c r="H6" s="291"/>
      <c r="I6" s="291"/>
      <c r="J6" s="291"/>
      <c r="K6" s="291"/>
      <c r="L6" s="291"/>
    </row>
    <row r="7" spans="1:12" ht="57" customHeight="1" thickTop="1" thickBot="1" x14ac:dyDescent="0.3">
      <c r="A7" s="385" t="s">
        <v>0</v>
      </c>
      <c r="B7" s="386"/>
      <c r="C7" s="387"/>
      <c r="D7" s="291"/>
      <c r="E7" s="291"/>
      <c r="F7" s="291"/>
      <c r="G7" s="291"/>
      <c r="H7" s="291"/>
      <c r="I7" s="291"/>
      <c r="J7" s="291"/>
      <c r="K7" s="291"/>
      <c r="L7" s="291"/>
    </row>
    <row r="8" spans="1:12" ht="33.75" customHeight="1" thickTop="1" thickBot="1" x14ac:dyDescent="0.3">
      <c r="A8" s="331"/>
      <c r="B8" s="233" t="s">
        <v>195</v>
      </c>
      <c r="C8" s="309" t="s">
        <v>196</v>
      </c>
      <c r="D8" s="233" t="s">
        <v>197</v>
      </c>
      <c r="E8" s="233" t="s">
        <v>198</v>
      </c>
      <c r="F8" s="233" t="s">
        <v>199</v>
      </c>
      <c r="G8" s="233" t="s">
        <v>200</v>
      </c>
      <c r="H8" s="233" t="s">
        <v>201</v>
      </c>
      <c r="I8" s="233" t="s">
        <v>202</v>
      </c>
      <c r="J8" s="233" t="s">
        <v>203</v>
      </c>
      <c r="K8" s="233" t="s">
        <v>204</v>
      </c>
      <c r="L8" s="291"/>
    </row>
    <row r="9" spans="1:12" ht="123.75" customHeight="1" thickBot="1" x14ac:dyDescent="0.3">
      <c r="A9" s="273" t="s">
        <v>205</v>
      </c>
      <c r="B9" s="314"/>
      <c r="C9" s="314"/>
      <c r="D9" s="314"/>
      <c r="E9" s="314"/>
      <c r="F9" s="314"/>
      <c r="G9" s="314"/>
      <c r="H9" s="314"/>
      <c r="I9" s="314"/>
      <c r="J9" s="276"/>
      <c r="K9" s="276"/>
      <c r="L9" s="332"/>
    </row>
    <row r="10" spans="1:12" ht="123.75" customHeight="1" thickBot="1" x14ac:dyDescent="0.3">
      <c r="A10" s="273" t="s">
        <v>206</v>
      </c>
      <c r="B10" s="314"/>
      <c r="C10" s="314"/>
      <c r="D10" s="314"/>
      <c r="E10" s="314"/>
      <c r="F10" s="314"/>
      <c r="G10" s="314"/>
      <c r="H10" s="314"/>
      <c r="I10" s="314"/>
      <c r="J10" s="276"/>
      <c r="K10" s="276"/>
      <c r="L10" s="332"/>
    </row>
    <row r="11" spans="1:12" ht="110.25" customHeight="1" thickTop="1" thickBot="1" x14ac:dyDescent="0.3">
      <c r="A11" s="274" t="s">
        <v>207</v>
      </c>
      <c r="B11" s="323"/>
      <c r="C11" s="323"/>
      <c r="D11" s="241"/>
      <c r="E11" s="241"/>
      <c r="F11" s="241"/>
      <c r="G11" s="241"/>
      <c r="H11" s="275"/>
      <c r="I11" s="275"/>
      <c r="J11" s="275"/>
      <c r="K11" s="241"/>
      <c r="L11" s="291"/>
    </row>
    <row r="12" spans="1:12" ht="15" customHeight="1" thickTop="1" thickBot="1" x14ac:dyDescent="0.3">
      <c r="A12" s="234"/>
      <c r="B12" s="324"/>
      <c r="C12" s="291"/>
      <c r="D12" s="125"/>
      <c r="E12" s="125"/>
      <c r="F12" s="291"/>
      <c r="G12" s="291"/>
      <c r="H12" s="291"/>
      <c r="I12" s="291"/>
      <c r="J12" s="291"/>
      <c r="K12" s="291"/>
      <c r="L12" s="291"/>
    </row>
    <row r="13" spans="1:12" ht="153" customHeight="1" thickTop="1" thickBot="1" x14ac:dyDescent="0.3">
      <c r="A13" s="271" t="s">
        <v>208</v>
      </c>
      <c r="B13" s="323"/>
      <c r="C13" s="241"/>
      <c r="D13" s="241"/>
      <c r="E13" s="241"/>
      <c r="F13" s="241"/>
      <c r="G13" s="241"/>
      <c r="H13" s="241"/>
      <c r="I13" s="241"/>
      <c r="J13" s="241"/>
      <c r="K13" s="241"/>
      <c r="L13" s="291"/>
    </row>
    <row r="14" spans="1:12" ht="15" customHeight="1" thickTop="1" thickBot="1" x14ac:dyDescent="0.35">
      <c r="A14" s="234"/>
      <c r="B14" s="268"/>
      <c r="C14" s="268"/>
      <c r="D14" s="268"/>
      <c r="E14" s="268"/>
      <c r="F14" s="268"/>
      <c r="G14" s="268"/>
      <c r="H14" s="268"/>
      <c r="I14" s="268"/>
      <c r="J14" s="268"/>
      <c r="K14" s="268"/>
      <c r="L14" s="291"/>
    </row>
    <row r="15" spans="1:12" ht="218.25" customHeight="1" thickTop="1" thickBot="1" x14ac:dyDescent="0.3">
      <c r="A15" s="272" t="s">
        <v>209</v>
      </c>
      <c r="B15" s="323"/>
      <c r="C15" s="323"/>
      <c r="D15" s="241"/>
      <c r="E15" s="241"/>
      <c r="F15" s="241"/>
      <c r="G15" s="241"/>
      <c r="H15" s="241"/>
      <c r="I15" s="308"/>
      <c r="J15" s="241"/>
      <c r="K15" s="241"/>
      <c r="L15" s="291"/>
    </row>
    <row r="16" spans="1:12" ht="15" customHeight="1" thickTop="1" thickBot="1" x14ac:dyDescent="0.35">
      <c r="A16" s="235"/>
      <c r="B16" s="268"/>
      <c r="C16" s="268"/>
      <c r="D16" s="333"/>
      <c r="E16" s="333"/>
      <c r="F16" s="333"/>
      <c r="G16" s="333"/>
      <c r="H16" s="333"/>
      <c r="I16" s="333"/>
      <c r="J16" s="333"/>
      <c r="K16" s="333"/>
      <c r="L16" s="291"/>
    </row>
    <row r="17" spans="1:11" ht="39.75" customHeight="1" thickTop="1" thickBot="1" x14ac:dyDescent="0.3">
      <c r="A17" s="271" t="s">
        <v>16</v>
      </c>
      <c r="B17" s="241"/>
      <c r="C17" s="241"/>
      <c r="D17" s="241"/>
      <c r="E17" s="241"/>
      <c r="F17" s="241"/>
      <c r="G17" s="241"/>
      <c r="H17" s="241"/>
      <c r="I17" s="241"/>
      <c r="J17" s="241"/>
      <c r="K17" s="241"/>
    </row>
    <row r="18" spans="1:11" ht="15" customHeight="1" thickTop="1" thickBot="1" x14ac:dyDescent="0.35">
      <c r="A18" s="236"/>
      <c r="B18" s="334"/>
      <c r="C18" s="334"/>
      <c r="D18" s="334"/>
      <c r="E18" s="334"/>
      <c r="F18" s="334"/>
      <c r="G18" s="334"/>
      <c r="H18" s="334"/>
      <c r="I18" s="334"/>
      <c r="J18" s="334"/>
      <c r="K18" s="334"/>
    </row>
    <row r="19" spans="1:11" ht="41.25" customHeight="1" thickTop="1" thickBot="1" x14ac:dyDescent="0.3">
      <c r="A19" s="271" t="s">
        <v>210</v>
      </c>
      <c r="B19" s="241"/>
      <c r="C19" s="241"/>
      <c r="D19" s="241"/>
      <c r="E19" s="241"/>
      <c r="F19" s="241"/>
      <c r="G19" s="241"/>
      <c r="H19" s="241"/>
      <c r="I19" s="241"/>
      <c r="J19" s="241"/>
      <c r="K19" s="241"/>
    </row>
    <row r="20" spans="1:11" ht="18.75" customHeight="1" thickTop="1" thickBot="1" x14ac:dyDescent="0.3">
      <c r="A20" s="290"/>
      <c r="B20" s="289"/>
      <c r="C20" s="289"/>
      <c r="D20" s="289"/>
      <c r="E20" s="289"/>
      <c r="F20" s="289"/>
      <c r="G20" s="289"/>
      <c r="H20" s="289"/>
      <c r="I20" s="289"/>
      <c r="J20" s="289"/>
      <c r="K20" s="289"/>
    </row>
    <row r="21" spans="1:11" ht="36.75" customHeight="1" thickTop="1" thickBot="1" x14ac:dyDescent="0.3">
      <c r="A21" s="271" t="s">
        <v>211</v>
      </c>
      <c r="B21" s="241"/>
      <c r="C21" s="241"/>
      <c r="D21" s="241"/>
      <c r="E21" s="241"/>
      <c r="F21" s="241"/>
      <c r="G21" s="241"/>
      <c r="H21" s="241"/>
      <c r="I21" s="241"/>
      <c r="J21" s="241"/>
      <c r="K21" s="241"/>
    </row>
    <row r="22" spans="1:11" ht="15" customHeight="1" thickTop="1" thickBot="1" x14ac:dyDescent="0.35">
      <c r="A22" s="335"/>
      <c r="B22" s="335"/>
      <c r="C22" s="335"/>
      <c r="D22" s="291"/>
      <c r="E22" s="291"/>
      <c r="F22" s="291"/>
      <c r="G22" s="291"/>
      <c r="H22" s="291"/>
      <c r="I22" s="291"/>
      <c r="J22" s="291"/>
      <c r="K22" s="291"/>
    </row>
    <row r="23" spans="1:11" ht="41.25" customHeight="1" thickTop="1" thickBot="1" x14ac:dyDescent="0.3">
      <c r="A23" s="271" t="s">
        <v>212</v>
      </c>
      <c r="B23" s="259"/>
      <c r="C23" s="259"/>
      <c r="D23" s="259"/>
      <c r="E23" s="259"/>
      <c r="F23" s="259"/>
      <c r="G23" s="259"/>
      <c r="H23" s="259"/>
      <c r="I23" s="259"/>
      <c r="J23" s="259"/>
      <c r="K23" s="259"/>
    </row>
    <row r="24" spans="1:11" s="239" customFormat="1" ht="15" customHeight="1" thickTop="1" thickBot="1" x14ac:dyDescent="0.35">
      <c r="A24" s="237"/>
      <c r="B24" s="238" t="str">
        <f t="shared" ref="B24:C24" si="0">MID(B23,1,1)</f>
        <v/>
      </c>
      <c r="C24" s="238" t="str">
        <f t="shared" si="0"/>
        <v/>
      </c>
      <c r="D24" s="238" t="str">
        <f t="shared" ref="D24:G24" si="1">MID(D23,1,1)</f>
        <v/>
      </c>
      <c r="E24" s="238" t="str">
        <f t="shared" si="1"/>
        <v/>
      </c>
      <c r="F24" s="238" t="str">
        <f t="shared" si="1"/>
        <v/>
      </c>
      <c r="G24" s="238" t="str">
        <f t="shared" si="1"/>
        <v/>
      </c>
      <c r="H24" s="238" t="str">
        <f t="shared" ref="H24:K24" si="2">MID(H23,1,1)</f>
        <v/>
      </c>
      <c r="I24" s="238" t="str">
        <f t="shared" si="2"/>
        <v/>
      </c>
      <c r="J24" s="238" t="str">
        <f t="shared" si="2"/>
        <v/>
      </c>
      <c r="K24" s="238" t="str">
        <f t="shared" si="2"/>
        <v/>
      </c>
    </row>
    <row r="25" spans="1:11" ht="41.25" customHeight="1" thickTop="1" thickBot="1" x14ac:dyDescent="0.3">
      <c r="A25" s="271" t="s">
        <v>213</v>
      </c>
      <c r="B25" s="259"/>
      <c r="C25" s="259"/>
      <c r="D25" s="259"/>
      <c r="E25" s="259"/>
      <c r="F25" s="259"/>
      <c r="G25" s="259"/>
      <c r="H25" s="259"/>
      <c r="I25" s="259"/>
      <c r="J25" s="259"/>
      <c r="K25" s="259"/>
    </row>
    <row r="26" spans="1:11" ht="15" customHeight="1" thickTop="1" x14ac:dyDescent="0.3">
      <c r="A26" s="335"/>
      <c r="B26" s="240" t="str">
        <f>MID(B25,1,1)</f>
        <v/>
      </c>
      <c r="C26" s="240" t="str">
        <f t="shared" ref="C26:K26" si="3">MID(C25,1,1)</f>
        <v/>
      </c>
      <c r="D26" s="240" t="str">
        <f t="shared" ref="D26:G26" si="4">MID(D25,1,1)</f>
        <v/>
      </c>
      <c r="E26" s="240" t="str">
        <f t="shared" si="4"/>
        <v/>
      </c>
      <c r="F26" s="240" t="str">
        <f t="shared" si="4"/>
        <v/>
      </c>
      <c r="G26" s="240" t="str">
        <f t="shared" si="4"/>
        <v/>
      </c>
      <c r="H26" s="240" t="str">
        <f t="shared" si="3"/>
        <v/>
      </c>
      <c r="I26" s="240" t="str">
        <f t="shared" si="3"/>
        <v/>
      </c>
      <c r="J26" s="240" t="str">
        <f t="shared" si="3"/>
        <v/>
      </c>
      <c r="K26" s="240" t="str">
        <f t="shared" si="3"/>
        <v/>
      </c>
    </row>
    <row r="27" spans="1:11" s="239" customFormat="1" ht="15" customHeight="1" thickBot="1" x14ac:dyDescent="0.3">
      <c r="A27" s="336"/>
      <c r="B27" s="337" t="e">
        <f>B24*B26</f>
        <v>#VALUE!</v>
      </c>
      <c r="C27" s="337" t="e">
        <f t="shared" ref="C27:K27" si="5">C24*C26</f>
        <v>#VALUE!</v>
      </c>
      <c r="D27" s="337" t="e">
        <f t="shared" ref="D27:G27" si="6">D24*D26</f>
        <v>#VALUE!</v>
      </c>
      <c r="E27" s="337" t="e">
        <f t="shared" si="6"/>
        <v>#VALUE!</v>
      </c>
      <c r="F27" s="337" t="e">
        <f t="shared" si="6"/>
        <v>#VALUE!</v>
      </c>
      <c r="G27" s="337" t="e">
        <f t="shared" si="6"/>
        <v>#VALUE!</v>
      </c>
      <c r="H27" s="337" t="e">
        <f t="shared" si="5"/>
        <v>#VALUE!</v>
      </c>
      <c r="I27" s="337" t="e">
        <f t="shared" si="5"/>
        <v>#VALUE!</v>
      </c>
      <c r="J27" s="337" t="e">
        <f t="shared" si="5"/>
        <v>#VALUE!</v>
      </c>
      <c r="K27" s="337" t="e">
        <f t="shared" si="5"/>
        <v>#VALUE!</v>
      </c>
    </row>
    <row r="28" spans="1:11" ht="41.25" customHeight="1" thickTop="1" thickBot="1" x14ac:dyDescent="0.3">
      <c r="A28" s="271" t="s">
        <v>214</v>
      </c>
      <c r="B28" s="327" t="e">
        <f>IF(B27&gt;=15,'Base calculos'!$T$3,IF(B27&gt;=8,'Base calculos'!$T$4,IF(B27&gt;=3,'Base calculos'!$T$5,'Base calculos'!$T$6)))</f>
        <v>#VALUE!</v>
      </c>
      <c r="C28" s="327" t="e">
        <f>IF(C27&gt;=15,'Base calculos'!$T$3,IF(C27&gt;=8,'Base calculos'!$T$4,IF(C27&gt;=3,'Base calculos'!$T$5,'Base calculos'!$T$6)))</f>
        <v>#VALUE!</v>
      </c>
      <c r="D28" s="327" t="e">
        <f>IF(D27&gt;=15,'Base calculos'!$T$3,IF(D27&gt;=8,'Base calculos'!$T$4,IF(D27&gt;=3,'Base calculos'!$T$5,'Base calculos'!$T$6)))</f>
        <v>#VALUE!</v>
      </c>
      <c r="E28" s="327" t="e">
        <f>IF(E27&gt;=15,'Base calculos'!$T$3,IF(E27&gt;=8,'Base calculos'!$T$4,IF(E27&gt;=3,'Base calculos'!$T$5,'Base calculos'!$T$6)))</f>
        <v>#VALUE!</v>
      </c>
      <c r="F28" s="327" t="e">
        <f>IF(F27&gt;=15,'Base calculos'!$T$3,IF(F27&gt;=8,'Base calculos'!$T$4,IF(F27&gt;=3,'Base calculos'!$T$5,'Base calculos'!$T$6)))</f>
        <v>#VALUE!</v>
      </c>
      <c r="G28" s="327" t="e">
        <f>IF(G27&gt;=15,'Base calculos'!$T$3,IF(G27&gt;=8,'Base calculos'!$T$4,IF(G27&gt;=3,'Base calculos'!$T$5,'Base calculos'!$T$6)))</f>
        <v>#VALUE!</v>
      </c>
      <c r="H28" s="327" t="e">
        <f>IF(H27&gt;=15,'Base calculos'!$T$3,IF(H27&gt;=8,'Base calculos'!$T$4,IF(H27&gt;=3,'Base calculos'!$T$5,'Base calculos'!$T$6)))</f>
        <v>#VALUE!</v>
      </c>
      <c r="I28" s="327" t="e">
        <f>IF(I27&gt;=15,'Base calculos'!$T$3,IF(I27&gt;=8,'Base calculos'!$T$4,IF(I27&gt;=3,'Base calculos'!$T$5,'Base calculos'!$T$6)))</f>
        <v>#VALUE!</v>
      </c>
      <c r="J28" s="327" t="e">
        <f>IF(J27&gt;=15,'Base calculos'!$T$3,IF(J27&gt;=8,'Base calculos'!$T$4,IF(J27&gt;=3,'Base calculos'!$T$5,'Base calculos'!$T$6)))</f>
        <v>#VALUE!</v>
      </c>
      <c r="K28" s="327" t="e">
        <f>IF(K27&gt;=15,'Base calculos'!$T$3,IF(K27&gt;=8,'Base calculos'!$T$4,IF(K27&gt;=3,'Base calculos'!$T$5,'Base calculos'!$T$6)))</f>
        <v>#VALUE!</v>
      </c>
    </row>
    <row r="29" spans="1:11" ht="15" customHeight="1" thickTop="1" thickBot="1" x14ac:dyDescent="0.3">
      <c r="A29" s="338"/>
      <c r="B29" s="338"/>
      <c r="C29" s="338"/>
      <c r="D29" s="338"/>
      <c r="E29" s="338"/>
      <c r="F29" s="338"/>
      <c r="G29" s="338"/>
      <c r="H29" s="338"/>
      <c r="I29" s="338"/>
      <c r="J29" s="338"/>
      <c r="K29" s="338"/>
    </row>
    <row r="30" spans="1:11" ht="41.25" customHeight="1" thickTop="1" thickBot="1" x14ac:dyDescent="0.3">
      <c r="A30" s="271" t="s">
        <v>215</v>
      </c>
      <c r="B30" s="339" t="e">
        <f>+B24*B26</f>
        <v>#VALUE!</v>
      </c>
      <c r="C30" s="339" t="e">
        <f t="shared" ref="C30:K30" si="7">+C24*C26</f>
        <v>#VALUE!</v>
      </c>
      <c r="D30" s="339" t="e">
        <f t="shared" ref="D30:G30" si="8">+D24*D26</f>
        <v>#VALUE!</v>
      </c>
      <c r="E30" s="339" t="e">
        <f t="shared" si="8"/>
        <v>#VALUE!</v>
      </c>
      <c r="F30" s="339" t="e">
        <f t="shared" si="8"/>
        <v>#VALUE!</v>
      </c>
      <c r="G30" s="339" t="e">
        <f t="shared" si="8"/>
        <v>#VALUE!</v>
      </c>
      <c r="H30" s="339" t="e">
        <f t="shared" si="7"/>
        <v>#VALUE!</v>
      </c>
      <c r="I30" s="339" t="e">
        <f t="shared" si="7"/>
        <v>#VALUE!</v>
      </c>
      <c r="J30" s="339" t="e">
        <f t="shared" si="7"/>
        <v>#VALUE!</v>
      </c>
      <c r="K30" s="339" t="e">
        <f t="shared" si="7"/>
        <v>#VALUE!</v>
      </c>
    </row>
    <row r="31" spans="1:11" ht="15.75" customHeight="1" thickTop="1" x14ac:dyDescent="0.25">
      <c r="A31" s="338"/>
      <c r="B31" s="338"/>
      <c r="C31" s="338"/>
      <c r="D31" s="291"/>
      <c r="E31" s="291"/>
      <c r="F31" s="291"/>
      <c r="G31" s="291"/>
      <c r="H31" s="291"/>
      <c r="I31" s="291"/>
      <c r="J31" s="291"/>
      <c r="K31" s="291"/>
    </row>
    <row r="32" spans="1:11" ht="41.25" customHeight="1" x14ac:dyDescent="0.25">
      <c r="A32" s="338"/>
      <c r="B32" s="338"/>
      <c r="C32" s="338"/>
      <c r="D32" s="291"/>
      <c r="E32" s="291"/>
      <c r="F32" s="291"/>
      <c r="G32" s="291"/>
      <c r="H32" s="291"/>
      <c r="I32" s="291"/>
      <c r="J32" s="291"/>
      <c r="K32" s="291"/>
    </row>
    <row r="33" spans="1:3" ht="41.25" customHeight="1" x14ac:dyDescent="0.25">
      <c r="A33" s="338"/>
      <c r="B33" s="338"/>
      <c r="C33" s="338"/>
    </row>
    <row r="34" spans="1:3" ht="41.25" customHeight="1" x14ac:dyDescent="0.25">
      <c r="A34" s="338"/>
      <c r="B34" s="338"/>
      <c r="C34" s="338"/>
    </row>
    <row r="35" spans="1:3" ht="41.25" customHeight="1" x14ac:dyDescent="0.25">
      <c r="A35" s="338"/>
      <c r="B35" s="338"/>
      <c r="C35" s="338"/>
    </row>
    <row r="36" spans="1:3" ht="41.25" customHeight="1" x14ac:dyDescent="0.25">
      <c r="A36" s="338"/>
      <c r="B36" s="338"/>
      <c r="C36" s="338"/>
    </row>
    <row r="37" spans="1:3" ht="41.25" customHeight="1" x14ac:dyDescent="0.25">
      <c r="A37" s="338"/>
      <c r="B37" s="338"/>
      <c r="C37" s="338"/>
    </row>
    <row r="38" spans="1:3" ht="41.25" customHeight="1" x14ac:dyDescent="0.25">
      <c r="A38" s="338"/>
      <c r="B38" s="338"/>
      <c r="C38" s="338"/>
    </row>
    <row r="39" spans="1:3" ht="41.25" customHeight="1" x14ac:dyDescent="0.25">
      <c r="A39" s="338"/>
      <c r="B39" s="338"/>
      <c r="C39" s="338"/>
    </row>
    <row r="40" spans="1:3" ht="41.25" customHeight="1" x14ac:dyDescent="0.25">
      <c r="A40" s="338"/>
      <c r="B40" s="338"/>
      <c r="C40" s="338"/>
    </row>
    <row r="41" spans="1:3" ht="41.25" customHeight="1" x14ac:dyDescent="0.25">
      <c r="A41" s="338"/>
      <c r="B41" s="338"/>
      <c r="C41" s="338"/>
    </row>
    <row r="42" spans="1:3" ht="41.25" customHeight="1" x14ac:dyDescent="0.25">
      <c r="A42" s="338"/>
      <c r="B42" s="338"/>
      <c r="C42" s="338"/>
    </row>
    <row r="43" spans="1:3" ht="41.25" customHeight="1" x14ac:dyDescent="0.25">
      <c r="A43" s="338"/>
      <c r="B43" s="338"/>
      <c r="C43" s="338"/>
    </row>
    <row r="44" spans="1:3" ht="41.25" customHeight="1" x14ac:dyDescent="0.25">
      <c r="A44" s="338"/>
      <c r="B44" s="338"/>
      <c r="C44" s="338"/>
    </row>
    <row r="45" spans="1:3" ht="41.25" customHeight="1" x14ac:dyDescent="0.25">
      <c r="A45" s="338"/>
      <c r="B45" s="338"/>
      <c r="C45" s="338"/>
    </row>
    <row r="46" spans="1:3" ht="41.25" customHeight="1" x14ac:dyDescent="0.25">
      <c r="A46" s="338"/>
      <c r="B46" s="338"/>
      <c r="C46" s="338"/>
    </row>
    <row r="47" spans="1:3" ht="41.25" customHeight="1" x14ac:dyDescent="0.25">
      <c r="A47" s="338"/>
      <c r="B47" s="338"/>
      <c r="C47" s="338"/>
    </row>
    <row r="48" spans="1:3" ht="41.25" customHeight="1" x14ac:dyDescent="0.25">
      <c r="A48" s="338"/>
      <c r="B48" s="338"/>
      <c r="C48" s="338"/>
    </row>
    <row r="49" spans="1:3" ht="41.25" customHeight="1" x14ac:dyDescent="0.25">
      <c r="A49" s="338"/>
      <c r="B49" s="338"/>
      <c r="C49" s="338"/>
    </row>
    <row r="50" spans="1:3" ht="41.25" customHeight="1" x14ac:dyDescent="0.25">
      <c r="A50" s="338"/>
      <c r="B50" s="338"/>
      <c r="C50" s="338"/>
    </row>
    <row r="51" spans="1:3" ht="41.25" customHeight="1" x14ac:dyDescent="0.25">
      <c r="A51" s="338"/>
      <c r="B51" s="338"/>
      <c r="C51" s="338"/>
    </row>
    <row r="52" spans="1:3" ht="41.25" customHeight="1" x14ac:dyDescent="0.25">
      <c r="A52" s="338"/>
      <c r="B52" s="338"/>
      <c r="C52" s="338"/>
    </row>
    <row r="53" spans="1:3" ht="41.25" customHeight="1" x14ac:dyDescent="0.25">
      <c r="A53" s="338"/>
      <c r="B53" s="338"/>
      <c r="C53" s="338"/>
    </row>
    <row r="54" spans="1:3" ht="41.25" customHeight="1" x14ac:dyDescent="0.25">
      <c r="A54" s="338"/>
      <c r="B54" s="338"/>
      <c r="C54" s="338"/>
    </row>
    <row r="55" spans="1:3" ht="41.25" customHeight="1" x14ac:dyDescent="0.25">
      <c r="A55" s="338"/>
      <c r="B55" s="338"/>
      <c r="C55" s="338"/>
    </row>
    <row r="56" spans="1:3" ht="41.25" customHeight="1" x14ac:dyDescent="0.25">
      <c r="A56" s="338"/>
      <c r="B56" s="338"/>
      <c r="C56" s="338"/>
    </row>
    <row r="57" spans="1:3" ht="41.25" customHeight="1" x14ac:dyDescent="0.25">
      <c r="A57" s="338"/>
      <c r="B57" s="338"/>
      <c r="C57" s="338"/>
    </row>
    <row r="58" spans="1:3" ht="41.25" customHeight="1" x14ac:dyDescent="0.25">
      <c r="A58" s="338"/>
      <c r="B58" s="338"/>
      <c r="C58" s="338"/>
    </row>
    <row r="59" spans="1:3" ht="41.25" customHeight="1" x14ac:dyDescent="0.25">
      <c r="A59" s="338"/>
      <c r="B59" s="338"/>
      <c r="C59" s="338"/>
    </row>
    <row r="60" spans="1:3" ht="41.25" customHeight="1" x14ac:dyDescent="0.25">
      <c r="A60" s="338"/>
      <c r="B60" s="338"/>
      <c r="C60" s="338"/>
    </row>
    <row r="61" spans="1:3" ht="41.25" customHeight="1" x14ac:dyDescent="0.25">
      <c r="A61" s="338"/>
      <c r="B61" s="338"/>
      <c r="C61" s="338"/>
    </row>
    <row r="62" spans="1:3" ht="41.25" customHeight="1" x14ac:dyDescent="0.25">
      <c r="A62" s="338"/>
      <c r="B62" s="338"/>
      <c r="C62" s="338"/>
    </row>
    <row r="63" spans="1:3" ht="41.25" customHeight="1" x14ac:dyDescent="0.25">
      <c r="A63" s="338"/>
      <c r="B63" s="338"/>
      <c r="C63" s="338"/>
    </row>
    <row r="64" spans="1:3" ht="41.25" customHeight="1" x14ac:dyDescent="0.25">
      <c r="A64" s="338"/>
      <c r="B64" s="338"/>
      <c r="C64" s="338"/>
    </row>
    <row r="65" spans="1:3" ht="41.25" customHeight="1" x14ac:dyDescent="0.25">
      <c r="A65" s="338"/>
      <c r="B65" s="338"/>
      <c r="C65" s="338"/>
    </row>
    <row r="66" spans="1:3" ht="41.25" customHeight="1" x14ac:dyDescent="0.25">
      <c r="A66" s="338"/>
      <c r="B66" s="338"/>
      <c r="C66" s="338"/>
    </row>
    <row r="67" spans="1:3" ht="41.25" customHeight="1" x14ac:dyDescent="0.25">
      <c r="A67" s="338"/>
      <c r="B67" s="338"/>
      <c r="C67" s="338"/>
    </row>
    <row r="68" spans="1:3" ht="41.25" customHeight="1" x14ac:dyDescent="0.25">
      <c r="A68" s="338"/>
      <c r="B68" s="338"/>
      <c r="C68" s="338"/>
    </row>
    <row r="69" spans="1:3" ht="41.25" customHeight="1" x14ac:dyDescent="0.25">
      <c r="A69" s="338"/>
      <c r="B69" s="338"/>
      <c r="C69" s="338"/>
    </row>
    <row r="70" spans="1:3" ht="41.25" customHeight="1" x14ac:dyDescent="0.25">
      <c r="A70" s="338"/>
      <c r="B70" s="338"/>
      <c r="C70" s="338"/>
    </row>
    <row r="71" spans="1:3" ht="41.25" customHeight="1" x14ac:dyDescent="0.25">
      <c r="A71" s="338"/>
      <c r="B71" s="338"/>
      <c r="C71" s="338"/>
    </row>
    <row r="72" spans="1:3" ht="41.25" customHeight="1" x14ac:dyDescent="0.25">
      <c r="A72" s="338"/>
      <c r="B72" s="338"/>
      <c r="C72" s="338"/>
    </row>
    <row r="73" spans="1:3" ht="41.25" customHeight="1" x14ac:dyDescent="0.25">
      <c r="A73" s="338"/>
      <c r="B73" s="338"/>
      <c r="C73" s="338"/>
    </row>
  </sheetData>
  <protectedRanges>
    <protectedRange algorithmName="SHA-512" hashValue="hZaLYPf+7P1oo+C14/MJgEmbcbQBXK/nethqo38eAA1p1yShH39hs3IP3ViorMx9+v5KrmvEBIyuOczCX6s5lg==" saltValue="zWs63bPcwBAw4TrL0vgeoA==" spinCount="100000" sqref="B9:K10" name="Range1"/>
  </protectedRanges>
  <dataConsolidate/>
  <mergeCells count="6">
    <mergeCell ref="B3:C3"/>
    <mergeCell ref="B5:C5"/>
    <mergeCell ref="A2:C2"/>
    <mergeCell ref="A7:C7"/>
    <mergeCell ref="B4:C4"/>
    <mergeCell ref="A6:C6"/>
  </mergeCells>
  <conditionalFormatting sqref="B30:K30">
    <cfRule type="cellIs" dxfId="146" priority="9" operator="between">
      <formula>15</formula>
      <formula>25</formula>
    </cfRule>
    <cfRule type="cellIs" dxfId="145" priority="10" operator="between">
      <formula>7</formula>
      <formula>14</formula>
    </cfRule>
    <cfRule type="cellIs" dxfId="144" priority="11" operator="between">
      <formula>3</formula>
      <formula>6</formula>
    </cfRule>
    <cfRule type="cellIs" dxfId="143" priority="12" operator="between">
      <formula>1</formula>
      <formula>2</formula>
    </cfRule>
  </conditionalFormatting>
  <dataValidations count="3">
    <dataValidation type="list" allowBlank="1" showInputMessage="1" showErrorMessage="1" sqref="B17:K17" xr:uid="{00000000-0002-0000-0200-000000000000}">
      <formula1>Ámbitos</formula1>
    </dataValidation>
    <dataValidation type="list" allowBlank="1" showInputMessage="1" showErrorMessage="1" sqref="B19:K20" xr:uid="{00000000-0002-0000-0200-000001000000}">
      <formula1>INDIRECT(SUBSTITUTE(B17," ", "_"))</formula1>
    </dataValidation>
    <dataValidation type="list" allowBlank="1" showInputMessage="1" showErrorMessage="1" sqref="B21:K21" xr:uid="{00000000-0002-0000-0200-000002000000}">
      <formula1>INDIRECT(SUBSTITUTE(B17," ", "_"))</formula1>
    </dataValidation>
  </dataValidations>
  <pageMargins left="0.7" right="0.7" top="0.75" bottom="0.75" header="0.3" footer="0.3"/>
  <pageSetup orientation="portrait" horizontalDpi="360" verticalDpi="36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'Base calculos'!$I$1:$I$6</xm:f>
          </x14:formula1>
          <xm:sqref>H23:K23</xm:sqref>
        </x14:dataValidation>
        <x14:dataValidation type="list" allowBlank="1" showInputMessage="1" showErrorMessage="1" xr:uid="{00000000-0002-0000-0200-000004000000}">
          <x14:formula1>
            <xm:f>'Base calculos'!$M$1:$M$6</xm:f>
          </x14:formula1>
          <xm:sqref>H25:K25</xm:sqref>
        </x14:dataValidation>
        <x14:dataValidation type="list" allowBlank="1" showInputMessage="1" showErrorMessage="1" xr:uid="{00000000-0002-0000-0200-000005000000}">
          <x14:formula1>
            <xm:f>'Base calculos'!$I$2:$I$6</xm:f>
          </x14:formula1>
          <xm:sqref>B23:G23</xm:sqref>
        </x14:dataValidation>
        <x14:dataValidation type="list" allowBlank="1" showInputMessage="1" showErrorMessage="1" xr:uid="{00000000-0002-0000-0200-000006000000}">
          <x14:formula1>
            <xm:f>'Base calculos'!$M$2:$M$6</xm:f>
          </x14:formula1>
          <xm:sqref>B25:G25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2">
    <pageSetUpPr fitToPage="1"/>
  </sheetPr>
  <dimension ref="B1:Q16"/>
  <sheetViews>
    <sheetView topLeftCell="A4" zoomScale="60" zoomScaleNormal="60" workbookViewId="0">
      <selection activeCell="D13" sqref="D13"/>
    </sheetView>
  </sheetViews>
  <sheetFormatPr baseColWidth="10" defaultColWidth="11.42578125" defaultRowHeight="15" x14ac:dyDescent="0.25"/>
  <cols>
    <col min="1" max="3" width="11.42578125" style="125"/>
    <col min="4" max="4" width="24.5703125" style="125" customWidth="1"/>
    <col min="5" max="5" width="21" style="125" customWidth="1"/>
    <col min="6" max="6" width="24.140625" style="125" customWidth="1"/>
    <col min="7" max="7" width="22" style="125" customWidth="1"/>
    <col min="8" max="8" width="21.28515625" style="125" customWidth="1"/>
    <col min="9" max="12" width="11.42578125" style="125"/>
    <col min="13" max="13" width="11.42578125" style="183"/>
    <col min="14" max="14" width="29.140625" style="183" customWidth="1"/>
    <col min="15" max="15" width="13.85546875" style="183" bestFit="1" customWidth="1"/>
    <col min="16" max="16" width="15.140625" style="183" bestFit="1" customWidth="1"/>
    <col min="17" max="17" width="6.28515625" style="183" bestFit="1" customWidth="1"/>
    <col min="18" max="259" width="11.42578125" style="125"/>
    <col min="260" max="260" width="24.5703125" style="125" customWidth="1"/>
    <col min="261" max="261" width="10.85546875" style="125" customWidth="1"/>
    <col min="262" max="262" width="14.42578125" style="125" customWidth="1"/>
    <col min="263" max="263" width="9.5703125" style="125" customWidth="1"/>
    <col min="264" max="264" width="21.28515625" style="125" customWidth="1"/>
    <col min="265" max="269" width="11.42578125" style="125"/>
    <col min="270" max="270" width="29.140625" style="125" customWidth="1"/>
    <col min="271" max="271" width="13.85546875" style="125" bestFit="1" customWidth="1"/>
    <col min="272" max="272" width="15.140625" style="125" bestFit="1" customWidth="1"/>
    <col min="273" max="273" width="6.28515625" style="125" bestFit="1" customWidth="1"/>
    <col min="274" max="515" width="11.42578125" style="125"/>
    <col min="516" max="516" width="24.5703125" style="125" customWidth="1"/>
    <col min="517" max="517" width="10.85546875" style="125" customWidth="1"/>
    <col min="518" max="518" width="14.42578125" style="125" customWidth="1"/>
    <col min="519" max="519" width="9.5703125" style="125" customWidth="1"/>
    <col min="520" max="520" width="21.28515625" style="125" customWidth="1"/>
    <col min="521" max="525" width="11.42578125" style="125"/>
    <col min="526" max="526" width="29.140625" style="125" customWidth="1"/>
    <col min="527" max="527" width="13.85546875" style="125" bestFit="1" customWidth="1"/>
    <col min="528" max="528" width="15.140625" style="125" bestFit="1" customWidth="1"/>
    <col min="529" max="529" width="6.28515625" style="125" bestFit="1" customWidth="1"/>
    <col min="530" max="771" width="11.42578125" style="125"/>
    <col min="772" max="772" width="24.5703125" style="125" customWidth="1"/>
    <col min="773" max="773" width="10.85546875" style="125" customWidth="1"/>
    <col min="774" max="774" width="14.42578125" style="125" customWidth="1"/>
    <col min="775" max="775" width="9.5703125" style="125" customWidth="1"/>
    <col min="776" max="776" width="21.28515625" style="125" customWidth="1"/>
    <col min="777" max="781" width="11.42578125" style="125"/>
    <col min="782" max="782" width="29.140625" style="125" customWidth="1"/>
    <col min="783" max="783" width="13.85546875" style="125" bestFit="1" customWidth="1"/>
    <col min="784" max="784" width="15.140625" style="125" bestFit="1" customWidth="1"/>
    <col min="785" max="785" width="6.28515625" style="125" bestFit="1" customWidth="1"/>
    <col min="786" max="1027" width="11.42578125" style="125"/>
    <col min="1028" max="1028" width="24.5703125" style="125" customWidth="1"/>
    <col min="1029" max="1029" width="10.85546875" style="125" customWidth="1"/>
    <col min="1030" max="1030" width="14.42578125" style="125" customWidth="1"/>
    <col min="1031" max="1031" width="9.5703125" style="125" customWidth="1"/>
    <col min="1032" max="1032" width="21.28515625" style="125" customWidth="1"/>
    <col min="1033" max="1037" width="11.42578125" style="125"/>
    <col min="1038" max="1038" width="29.140625" style="125" customWidth="1"/>
    <col min="1039" max="1039" width="13.85546875" style="125" bestFit="1" customWidth="1"/>
    <col min="1040" max="1040" width="15.140625" style="125" bestFit="1" customWidth="1"/>
    <col min="1041" max="1041" width="6.28515625" style="125" bestFit="1" customWidth="1"/>
    <col min="1042" max="1283" width="11.42578125" style="125"/>
    <col min="1284" max="1284" width="24.5703125" style="125" customWidth="1"/>
    <col min="1285" max="1285" width="10.85546875" style="125" customWidth="1"/>
    <col min="1286" max="1286" width="14.42578125" style="125" customWidth="1"/>
    <col min="1287" max="1287" width="9.5703125" style="125" customWidth="1"/>
    <col min="1288" max="1288" width="21.28515625" style="125" customWidth="1"/>
    <col min="1289" max="1293" width="11.42578125" style="125"/>
    <col min="1294" max="1294" width="29.140625" style="125" customWidth="1"/>
    <col min="1295" max="1295" width="13.85546875" style="125" bestFit="1" customWidth="1"/>
    <col min="1296" max="1296" width="15.140625" style="125" bestFit="1" customWidth="1"/>
    <col min="1297" max="1297" width="6.28515625" style="125" bestFit="1" customWidth="1"/>
    <col min="1298" max="1539" width="11.42578125" style="125"/>
    <col min="1540" max="1540" width="24.5703125" style="125" customWidth="1"/>
    <col min="1541" max="1541" width="10.85546875" style="125" customWidth="1"/>
    <col min="1542" max="1542" width="14.42578125" style="125" customWidth="1"/>
    <col min="1543" max="1543" width="9.5703125" style="125" customWidth="1"/>
    <col min="1544" max="1544" width="21.28515625" style="125" customWidth="1"/>
    <col min="1545" max="1549" width="11.42578125" style="125"/>
    <col min="1550" max="1550" width="29.140625" style="125" customWidth="1"/>
    <col min="1551" max="1551" width="13.85546875" style="125" bestFit="1" customWidth="1"/>
    <col min="1552" max="1552" width="15.140625" style="125" bestFit="1" customWidth="1"/>
    <col min="1553" max="1553" width="6.28515625" style="125" bestFit="1" customWidth="1"/>
    <col min="1554" max="1795" width="11.42578125" style="125"/>
    <col min="1796" max="1796" width="24.5703125" style="125" customWidth="1"/>
    <col min="1797" max="1797" width="10.85546875" style="125" customWidth="1"/>
    <col min="1798" max="1798" width="14.42578125" style="125" customWidth="1"/>
    <col min="1799" max="1799" width="9.5703125" style="125" customWidth="1"/>
    <col min="1800" max="1800" width="21.28515625" style="125" customWidth="1"/>
    <col min="1801" max="1805" width="11.42578125" style="125"/>
    <col min="1806" max="1806" width="29.140625" style="125" customWidth="1"/>
    <col min="1807" max="1807" width="13.85546875" style="125" bestFit="1" customWidth="1"/>
    <col min="1808" max="1808" width="15.140625" style="125" bestFit="1" customWidth="1"/>
    <col min="1809" max="1809" width="6.28515625" style="125" bestFit="1" customWidth="1"/>
    <col min="1810" max="2051" width="11.42578125" style="125"/>
    <col min="2052" max="2052" width="24.5703125" style="125" customWidth="1"/>
    <col min="2053" max="2053" width="10.85546875" style="125" customWidth="1"/>
    <col min="2054" max="2054" width="14.42578125" style="125" customWidth="1"/>
    <col min="2055" max="2055" width="9.5703125" style="125" customWidth="1"/>
    <col min="2056" max="2056" width="21.28515625" style="125" customWidth="1"/>
    <col min="2057" max="2061" width="11.42578125" style="125"/>
    <col min="2062" max="2062" width="29.140625" style="125" customWidth="1"/>
    <col min="2063" max="2063" width="13.85546875" style="125" bestFit="1" customWidth="1"/>
    <col min="2064" max="2064" width="15.140625" style="125" bestFit="1" customWidth="1"/>
    <col min="2065" max="2065" width="6.28515625" style="125" bestFit="1" customWidth="1"/>
    <col min="2066" max="2307" width="11.42578125" style="125"/>
    <col min="2308" max="2308" width="24.5703125" style="125" customWidth="1"/>
    <col min="2309" max="2309" width="10.85546875" style="125" customWidth="1"/>
    <col min="2310" max="2310" width="14.42578125" style="125" customWidth="1"/>
    <col min="2311" max="2311" width="9.5703125" style="125" customWidth="1"/>
    <col min="2312" max="2312" width="21.28515625" style="125" customWidth="1"/>
    <col min="2313" max="2317" width="11.42578125" style="125"/>
    <col min="2318" max="2318" width="29.140625" style="125" customWidth="1"/>
    <col min="2319" max="2319" width="13.85546875" style="125" bestFit="1" customWidth="1"/>
    <col min="2320" max="2320" width="15.140625" style="125" bestFit="1" customWidth="1"/>
    <col min="2321" max="2321" width="6.28515625" style="125" bestFit="1" customWidth="1"/>
    <col min="2322" max="2563" width="11.42578125" style="125"/>
    <col min="2564" max="2564" width="24.5703125" style="125" customWidth="1"/>
    <col min="2565" max="2565" width="10.85546875" style="125" customWidth="1"/>
    <col min="2566" max="2566" width="14.42578125" style="125" customWidth="1"/>
    <col min="2567" max="2567" width="9.5703125" style="125" customWidth="1"/>
    <col min="2568" max="2568" width="21.28515625" style="125" customWidth="1"/>
    <col min="2569" max="2573" width="11.42578125" style="125"/>
    <col min="2574" max="2574" width="29.140625" style="125" customWidth="1"/>
    <col min="2575" max="2575" width="13.85546875" style="125" bestFit="1" customWidth="1"/>
    <col min="2576" max="2576" width="15.140625" style="125" bestFit="1" customWidth="1"/>
    <col min="2577" max="2577" width="6.28515625" style="125" bestFit="1" customWidth="1"/>
    <col min="2578" max="2819" width="11.42578125" style="125"/>
    <col min="2820" max="2820" width="24.5703125" style="125" customWidth="1"/>
    <col min="2821" max="2821" width="10.85546875" style="125" customWidth="1"/>
    <col min="2822" max="2822" width="14.42578125" style="125" customWidth="1"/>
    <col min="2823" max="2823" width="9.5703125" style="125" customWidth="1"/>
    <col min="2824" max="2824" width="21.28515625" style="125" customWidth="1"/>
    <col min="2825" max="2829" width="11.42578125" style="125"/>
    <col min="2830" max="2830" width="29.140625" style="125" customWidth="1"/>
    <col min="2831" max="2831" width="13.85546875" style="125" bestFit="1" customWidth="1"/>
    <col min="2832" max="2832" width="15.140625" style="125" bestFit="1" customWidth="1"/>
    <col min="2833" max="2833" width="6.28515625" style="125" bestFit="1" customWidth="1"/>
    <col min="2834" max="3075" width="11.42578125" style="125"/>
    <col min="3076" max="3076" width="24.5703125" style="125" customWidth="1"/>
    <col min="3077" max="3077" width="10.85546875" style="125" customWidth="1"/>
    <col min="3078" max="3078" width="14.42578125" style="125" customWidth="1"/>
    <col min="3079" max="3079" width="9.5703125" style="125" customWidth="1"/>
    <col min="3080" max="3080" width="21.28515625" style="125" customWidth="1"/>
    <col min="3081" max="3085" width="11.42578125" style="125"/>
    <col min="3086" max="3086" width="29.140625" style="125" customWidth="1"/>
    <col min="3087" max="3087" width="13.85546875" style="125" bestFit="1" customWidth="1"/>
    <col min="3088" max="3088" width="15.140625" style="125" bestFit="1" customWidth="1"/>
    <col min="3089" max="3089" width="6.28515625" style="125" bestFit="1" customWidth="1"/>
    <col min="3090" max="3331" width="11.42578125" style="125"/>
    <col min="3332" max="3332" width="24.5703125" style="125" customWidth="1"/>
    <col min="3333" max="3333" width="10.85546875" style="125" customWidth="1"/>
    <col min="3334" max="3334" width="14.42578125" style="125" customWidth="1"/>
    <col min="3335" max="3335" width="9.5703125" style="125" customWidth="1"/>
    <col min="3336" max="3336" width="21.28515625" style="125" customWidth="1"/>
    <col min="3337" max="3341" width="11.42578125" style="125"/>
    <col min="3342" max="3342" width="29.140625" style="125" customWidth="1"/>
    <col min="3343" max="3343" width="13.85546875" style="125" bestFit="1" customWidth="1"/>
    <col min="3344" max="3344" width="15.140625" style="125" bestFit="1" customWidth="1"/>
    <col min="3345" max="3345" width="6.28515625" style="125" bestFit="1" customWidth="1"/>
    <col min="3346" max="3587" width="11.42578125" style="125"/>
    <col min="3588" max="3588" width="24.5703125" style="125" customWidth="1"/>
    <col min="3589" max="3589" width="10.85546875" style="125" customWidth="1"/>
    <col min="3590" max="3590" width="14.42578125" style="125" customWidth="1"/>
    <col min="3591" max="3591" width="9.5703125" style="125" customWidth="1"/>
    <col min="3592" max="3592" width="21.28515625" style="125" customWidth="1"/>
    <col min="3593" max="3597" width="11.42578125" style="125"/>
    <col min="3598" max="3598" width="29.140625" style="125" customWidth="1"/>
    <col min="3599" max="3599" width="13.85546875" style="125" bestFit="1" customWidth="1"/>
    <col min="3600" max="3600" width="15.140625" style="125" bestFit="1" customWidth="1"/>
    <col min="3601" max="3601" width="6.28515625" style="125" bestFit="1" customWidth="1"/>
    <col min="3602" max="3843" width="11.42578125" style="125"/>
    <col min="3844" max="3844" width="24.5703125" style="125" customWidth="1"/>
    <col min="3845" max="3845" width="10.85546875" style="125" customWidth="1"/>
    <col min="3846" max="3846" width="14.42578125" style="125" customWidth="1"/>
    <col min="3847" max="3847" width="9.5703125" style="125" customWidth="1"/>
    <col min="3848" max="3848" width="21.28515625" style="125" customWidth="1"/>
    <col min="3849" max="3853" width="11.42578125" style="125"/>
    <col min="3854" max="3854" width="29.140625" style="125" customWidth="1"/>
    <col min="3855" max="3855" width="13.85546875" style="125" bestFit="1" customWidth="1"/>
    <col min="3856" max="3856" width="15.140625" style="125" bestFit="1" customWidth="1"/>
    <col min="3857" max="3857" width="6.28515625" style="125" bestFit="1" customWidth="1"/>
    <col min="3858" max="4099" width="11.42578125" style="125"/>
    <col min="4100" max="4100" width="24.5703125" style="125" customWidth="1"/>
    <col min="4101" max="4101" width="10.85546875" style="125" customWidth="1"/>
    <col min="4102" max="4102" width="14.42578125" style="125" customWidth="1"/>
    <col min="4103" max="4103" width="9.5703125" style="125" customWidth="1"/>
    <col min="4104" max="4104" width="21.28515625" style="125" customWidth="1"/>
    <col min="4105" max="4109" width="11.42578125" style="125"/>
    <col min="4110" max="4110" width="29.140625" style="125" customWidth="1"/>
    <col min="4111" max="4111" width="13.85546875" style="125" bestFit="1" customWidth="1"/>
    <col min="4112" max="4112" width="15.140625" style="125" bestFit="1" customWidth="1"/>
    <col min="4113" max="4113" width="6.28515625" style="125" bestFit="1" customWidth="1"/>
    <col min="4114" max="4355" width="11.42578125" style="125"/>
    <col min="4356" max="4356" width="24.5703125" style="125" customWidth="1"/>
    <col min="4357" max="4357" width="10.85546875" style="125" customWidth="1"/>
    <col min="4358" max="4358" width="14.42578125" style="125" customWidth="1"/>
    <col min="4359" max="4359" width="9.5703125" style="125" customWidth="1"/>
    <col min="4360" max="4360" width="21.28515625" style="125" customWidth="1"/>
    <col min="4361" max="4365" width="11.42578125" style="125"/>
    <col min="4366" max="4366" width="29.140625" style="125" customWidth="1"/>
    <col min="4367" max="4367" width="13.85546875" style="125" bestFit="1" customWidth="1"/>
    <col min="4368" max="4368" width="15.140625" style="125" bestFit="1" customWidth="1"/>
    <col min="4369" max="4369" width="6.28515625" style="125" bestFit="1" customWidth="1"/>
    <col min="4370" max="4611" width="11.42578125" style="125"/>
    <col min="4612" max="4612" width="24.5703125" style="125" customWidth="1"/>
    <col min="4613" max="4613" width="10.85546875" style="125" customWidth="1"/>
    <col min="4614" max="4614" width="14.42578125" style="125" customWidth="1"/>
    <col min="4615" max="4615" width="9.5703125" style="125" customWidth="1"/>
    <col min="4616" max="4616" width="21.28515625" style="125" customWidth="1"/>
    <col min="4617" max="4621" width="11.42578125" style="125"/>
    <col min="4622" max="4622" width="29.140625" style="125" customWidth="1"/>
    <col min="4623" max="4623" width="13.85546875" style="125" bestFit="1" customWidth="1"/>
    <col min="4624" max="4624" width="15.140625" style="125" bestFit="1" customWidth="1"/>
    <col min="4625" max="4625" width="6.28515625" style="125" bestFit="1" customWidth="1"/>
    <col min="4626" max="4867" width="11.42578125" style="125"/>
    <col min="4868" max="4868" width="24.5703125" style="125" customWidth="1"/>
    <col min="4869" max="4869" width="10.85546875" style="125" customWidth="1"/>
    <col min="4870" max="4870" width="14.42578125" style="125" customWidth="1"/>
    <col min="4871" max="4871" width="9.5703125" style="125" customWidth="1"/>
    <col min="4872" max="4872" width="21.28515625" style="125" customWidth="1"/>
    <col min="4873" max="4877" width="11.42578125" style="125"/>
    <col min="4878" max="4878" width="29.140625" style="125" customWidth="1"/>
    <col min="4879" max="4879" width="13.85546875" style="125" bestFit="1" customWidth="1"/>
    <col min="4880" max="4880" width="15.140625" style="125" bestFit="1" customWidth="1"/>
    <col min="4881" max="4881" width="6.28515625" style="125" bestFit="1" customWidth="1"/>
    <col min="4882" max="5123" width="11.42578125" style="125"/>
    <col min="5124" max="5124" width="24.5703125" style="125" customWidth="1"/>
    <col min="5125" max="5125" width="10.85546875" style="125" customWidth="1"/>
    <col min="5126" max="5126" width="14.42578125" style="125" customWidth="1"/>
    <col min="5127" max="5127" width="9.5703125" style="125" customWidth="1"/>
    <col min="5128" max="5128" width="21.28515625" style="125" customWidth="1"/>
    <col min="5129" max="5133" width="11.42578125" style="125"/>
    <col min="5134" max="5134" width="29.140625" style="125" customWidth="1"/>
    <col min="5135" max="5135" width="13.85546875" style="125" bestFit="1" customWidth="1"/>
    <col min="5136" max="5136" width="15.140625" style="125" bestFit="1" customWidth="1"/>
    <col min="5137" max="5137" width="6.28515625" style="125" bestFit="1" customWidth="1"/>
    <col min="5138" max="5379" width="11.42578125" style="125"/>
    <col min="5380" max="5380" width="24.5703125" style="125" customWidth="1"/>
    <col min="5381" max="5381" width="10.85546875" style="125" customWidth="1"/>
    <col min="5382" max="5382" width="14.42578125" style="125" customWidth="1"/>
    <col min="5383" max="5383" width="9.5703125" style="125" customWidth="1"/>
    <col min="5384" max="5384" width="21.28515625" style="125" customWidth="1"/>
    <col min="5385" max="5389" width="11.42578125" style="125"/>
    <col min="5390" max="5390" width="29.140625" style="125" customWidth="1"/>
    <col min="5391" max="5391" width="13.85546875" style="125" bestFit="1" customWidth="1"/>
    <col min="5392" max="5392" width="15.140625" style="125" bestFit="1" customWidth="1"/>
    <col min="5393" max="5393" width="6.28515625" style="125" bestFit="1" customWidth="1"/>
    <col min="5394" max="5635" width="11.42578125" style="125"/>
    <col min="5636" max="5636" width="24.5703125" style="125" customWidth="1"/>
    <col min="5637" max="5637" width="10.85546875" style="125" customWidth="1"/>
    <col min="5638" max="5638" width="14.42578125" style="125" customWidth="1"/>
    <col min="5639" max="5639" width="9.5703125" style="125" customWidth="1"/>
    <col min="5640" max="5640" width="21.28515625" style="125" customWidth="1"/>
    <col min="5641" max="5645" width="11.42578125" style="125"/>
    <col min="5646" max="5646" width="29.140625" style="125" customWidth="1"/>
    <col min="5647" max="5647" width="13.85546875" style="125" bestFit="1" customWidth="1"/>
    <col min="5648" max="5648" width="15.140625" style="125" bestFit="1" customWidth="1"/>
    <col min="5649" max="5649" width="6.28515625" style="125" bestFit="1" customWidth="1"/>
    <col min="5650" max="5891" width="11.42578125" style="125"/>
    <col min="5892" max="5892" width="24.5703125" style="125" customWidth="1"/>
    <col min="5893" max="5893" width="10.85546875" style="125" customWidth="1"/>
    <col min="5894" max="5894" width="14.42578125" style="125" customWidth="1"/>
    <col min="5895" max="5895" width="9.5703125" style="125" customWidth="1"/>
    <col min="5896" max="5896" width="21.28515625" style="125" customWidth="1"/>
    <col min="5897" max="5901" width="11.42578125" style="125"/>
    <col min="5902" max="5902" width="29.140625" style="125" customWidth="1"/>
    <col min="5903" max="5903" width="13.85546875" style="125" bestFit="1" customWidth="1"/>
    <col min="5904" max="5904" width="15.140625" style="125" bestFit="1" customWidth="1"/>
    <col min="5905" max="5905" width="6.28515625" style="125" bestFit="1" customWidth="1"/>
    <col min="5906" max="6147" width="11.42578125" style="125"/>
    <col min="6148" max="6148" width="24.5703125" style="125" customWidth="1"/>
    <col min="6149" max="6149" width="10.85546875" style="125" customWidth="1"/>
    <col min="6150" max="6150" width="14.42578125" style="125" customWidth="1"/>
    <col min="6151" max="6151" width="9.5703125" style="125" customWidth="1"/>
    <col min="6152" max="6152" width="21.28515625" style="125" customWidth="1"/>
    <col min="6153" max="6157" width="11.42578125" style="125"/>
    <col min="6158" max="6158" width="29.140625" style="125" customWidth="1"/>
    <col min="6159" max="6159" width="13.85546875" style="125" bestFit="1" customWidth="1"/>
    <col min="6160" max="6160" width="15.140625" style="125" bestFit="1" customWidth="1"/>
    <col min="6161" max="6161" width="6.28515625" style="125" bestFit="1" customWidth="1"/>
    <col min="6162" max="6403" width="11.42578125" style="125"/>
    <col min="6404" max="6404" width="24.5703125" style="125" customWidth="1"/>
    <col min="6405" max="6405" width="10.85546875" style="125" customWidth="1"/>
    <col min="6406" max="6406" width="14.42578125" style="125" customWidth="1"/>
    <col min="6407" max="6407" width="9.5703125" style="125" customWidth="1"/>
    <col min="6408" max="6408" width="21.28515625" style="125" customWidth="1"/>
    <col min="6409" max="6413" width="11.42578125" style="125"/>
    <col min="6414" max="6414" width="29.140625" style="125" customWidth="1"/>
    <col min="6415" max="6415" width="13.85546875" style="125" bestFit="1" customWidth="1"/>
    <col min="6416" max="6416" width="15.140625" style="125" bestFit="1" customWidth="1"/>
    <col min="6417" max="6417" width="6.28515625" style="125" bestFit="1" customWidth="1"/>
    <col min="6418" max="6659" width="11.42578125" style="125"/>
    <col min="6660" max="6660" width="24.5703125" style="125" customWidth="1"/>
    <col min="6661" max="6661" width="10.85546875" style="125" customWidth="1"/>
    <col min="6662" max="6662" width="14.42578125" style="125" customWidth="1"/>
    <col min="6663" max="6663" width="9.5703125" style="125" customWidth="1"/>
    <col min="6664" max="6664" width="21.28515625" style="125" customWidth="1"/>
    <col min="6665" max="6669" width="11.42578125" style="125"/>
    <col min="6670" max="6670" width="29.140625" style="125" customWidth="1"/>
    <col min="6671" max="6671" width="13.85546875" style="125" bestFit="1" customWidth="1"/>
    <col min="6672" max="6672" width="15.140625" style="125" bestFit="1" customWidth="1"/>
    <col min="6673" max="6673" width="6.28515625" style="125" bestFit="1" customWidth="1"/>
    <col min="6674" max="6915" width="11.42578125" style="125"/>
    <col min="6916" max="6916" width="24.5703125" style="125" customWidth="1"/>
    <col min="6917" max="6917" width="10.85546875" style="125" customWidth="1"/>
    <col min="6918" max="6918" width="14.42578125" style="125" customWidth="1"/>
    <col min="6919" max="6919" width="9.5703125" style="125" customWidth="1"/>
    <col min="6920" max="6920" width="21.28515625" style="125" customWidth="1"/>
    <col min="6921" max="6925" width="11.42578125" style="125"/>
    <col min="6926" max="6926" width="29.140625" style="125" customWidth="1"/>
    <col min="6927" max="6927" width="13.85546875" style="125" bestFit="1" customWidth="1"/>
    <col min="6928" max="6928" width="15.140625" style="125" bestFit="1" customWidth="1"/>
    <col min="6929" max="6929" width="6.28515625" style="125" bestFit="1" customWidth="1"/>
    <col min="6930" max="7171" width="11.42578125" style="125"/>
    <col min="7172" max="7172" width="24.5703125" style="125" customWidth="1"/>
    <col min="7173" max="7173" width="10.85546875" style="125" customWidth="1"/>
    <col min="7174" max="7174" width="14.42578125" style="125" customWidth="1"/>
    <col min="7175" max="7175" width="9.5703125" style="125" customWidth="1"/>
    <col min="7176" max="7176" width="21.28515625" style="125" customWidth="1"/>
    <col min="7177" max="7181" width="11.42578125" style="125"/>
    <col min="7182" max="7182" width="29.140625" style="125" customWidth="1"/>
    <col min="7183" max="7183" width="13.85546875" style="125" bestFit="1" customWidth="1"/>
    <col min="7184" max="7184" width="15.140625" style="125" bestFit="1" customWidth="1"/>
    <col min="7185" max="7185" width="6.28515625" style="125" bestFit="1" customWidth="1"/>
    <col min="7186" max="7427" width="11.42578125" style="125"/>
    <col min="7428" max="7428" width="24.5703125" style="125" customWidth="1"/>
    <col min="7429" max="7429" width="10.85546875" style="125" customWidth="1"/>
    <col min="7430" max="7430" width="14.42578125" style="125" customWidth="1"/>
    <col min="7431" max="7431" width="9.5703125" style="125" customWidth="1"/>
    <col min="7432" max="7432" width="21.28515625" style="125" customWidth="1"/>
    <col min="7433" max="7437" width="11.42578125" style="125"/>
    <col min="7438" max="7438" width="29.140625" style="125" customWidth="1"/>
    <col min="7439" max="7439" width="13.85546875" style="125" bestFit="1" customWidth="1"/>
    <col min="7440" max="7440" width="15.140625" style="125" bestFit="1" customWidth="1"/>
    <col min="7441" max="7441" width="6.28515625" style="125" bestFit="1" customWidth="1"/>
    <col min="7442" max="7683" width="11.42578125" style="125"/>
    <col min="7684" max="7684" width="24.5703125" style="125" customWidth="1"/>
    <col min="7685" max="7685" width="10.85546875" style="125" customWidth="1"/>
    <col min="7686" max="7686" width="14.42578125" style="125" customWidth="1"/>
    <col min="7687" max="7687" width="9.5703125" style="125" customWidth="1"/>
    <col min="7688" max="7688" width="21.28515625" style="125" customWidth="1"/>
    <col min="7689" max="7693" width="11.42578125" style="125"/>
    <col min="7694" max="7694" width="29.140625" style="125" customWidth="1"/>
    <col min="7695" max="7695" width="13.85546875" style="125" bestFit="1" customWidth="1"/>
    <col min="7696" max="7696" width="15.140625" style="125" bestFit="1" customWidth="1"/>
    <col min="7697" max="7697" width="6.28515625" style="125" bestFit="1" customWidth="1"/>
    <col min="7698" max="7939" width="11.42578125" style="125"/>
    <col min="7940" max="7940" width="24.5703125" style="125" customWidth="1"/>
    <col min="7941" max="7941" width="10.85546875" style="125" customWidth="1"/>
    <col min="7942" max="7942" width="14.42578125" style="125" customWidth="1"/>
    <col min="7943" max="7943" width="9.5703125" style="125" customWidth="1"/>
    <col min="7944" max="7944" width="21.28515625" style="125" customWidth="1"/>
    <col min="7945" max="7949" width="11.42578125" style="125"/>
    <col min="7950" max="7950" width="29.140625" style="125" customWidth="1"/>
    <col min="7951" max="7951" width="13.85546875" style="125" bestFit="1" customWidth="1"/>
    <col min="7952" max="7952" width="15.140625" style="125" bestFit="1" customWidth="1"/>
    <col min="7953" max="7953" width="6.28515625" style="125" bestFit="1" customWidth="1"/>
    <col min="7954" max="8195" width="11.42578125" style="125"/>
    <col min="8196" max="8196" width="24.5703125" style="125" customWidth="1"/>
    <col min="8197" max="8197" width="10.85546875" style="125" customWidth="1"/>
    <col min="8198" max="8198" width="14.42578125" style="125" customWidth="1"/>
    <col min="8199" max="8199" width="9.5703125" style="125" customWidth="1"/>
    <col min="8200" max="8200" width="21.28515625" style="125" customWidth="1"/>
    <col min="8201" max="8205" width="11.42578125" style="125"/>
    <col min="8206" max="8206" width="29.140625" style="125" customWidth="1"/>
    <col min="8207" max="8207" width="13.85546875" style="125" bestFit="1" customWidth="1"/>
    <col min="8208" max="8208" width="15.140625" style="125" bestFit="1" customWidth="1"/>
    <col min="8209" max="8209" width="6.28515625" style="125" bestFit="1" customWidth="1"/>
    <col min="8210" max="8451" width="11.42578125" style="125"/>
    <col min="8452" max="8452" width="24.5703125" style="125" customWidth="1"/>
    <col min="8453" max="8453" width="10.85546875" style="125" customWidth="1"/>
    <col min="8454" max="8454" width="14.42578125" style="125" customWidth="1"/>
    <col min="8455" max="8455" width="9.5703125" style="125" customWidth="1"/>
    <col min="8456" max="8456" width="21.28515625" style="125" customWidth="1"/>
    <col min="8457" max="8461" width="11.42578125" style="125"/>
    <col min="8462" max="8462" width="29.140625" style="125" customWidth="1"/>
    <col min="8463" max="8463" width="13.85546875" style="125" bestFit="1" customWidth="1"/>
    <col min="8464" max="8464" width="15.140625" style="125" bestFit="1" customWidth="1"/>
    <col min="8465" max="8465" width="6.28515625" style="125" bestFit="1" customWidth="1"/>
    <col min="8466" max="8707" width="11.42578125" style="125"/>
    <col min="8708" max="8708" width="24.5703125" style="125" customWidth="1"/>
    <col min="8709" max="8709" width="10.85546875" style="125" customWidth="1"/>
    <col min="8710" max="8710" width="14.42578125" style="125" customWidth="1"/>
    <col min="8711" max="8711" width="9.5703125" style="125" customWidth="1"/>
    <col min="8712" max="8712" width="21.28515625" style="125" customWidth="1"/>
    <col min="8713" max="8717" width="11.42578125" style="125"/>
    <col min="8718" max="8718" width="29.140625" style="125" customWidth="1"/>
    <col min="8719" max="8719" width="13.85546875" style="125" bestFit="1" customWidth="1"/>
    <col min="8720" max="8720" width="15.140625" style="125" bestFit="1" customWidth="1"/>
    <col min="8721" max="8721" width="6.28515625" style="125" bestFit="1" customWidth="1"/>
    <col min="8722" max="8963" width="11.42578125" style="125"/>
    <col min="8964" max="8964" width="24.5703125" style="125" customWidth="1"/>
    <col min="8965" max="8965" width="10.85546875" style="125" customWidth="1"/>
    <col min="8966" max="8966" width="14.42578125" style="125" customWidth="1"/>
    <col min="8967" max="8967" width="9.5703125" style="125" customWidth="1"/>
    <col min="8968" max="8968" width="21.28515625" style="125" customWidth="1"/>
    <col min="8969" max="8973" width="11.42578125" style="125"/>
    <col min="8974" max="8974" width="29.140625" style="125" customWidth="1"/>
    <col min="8975" max="8975" width="13.85546875" style="125" bestFit="1" customWidth="1"/>
    <col min="8976" max="8976" width="15.140625" style="125" bestFit="1" customWidth="1"/>
    <col min="8977" max="8977" width="6.28515625" style="125" bestFit="1" customWidth="1"/>
    <col min="8978" max="9219" width="11.42578125" style="125"/>
    <col min="9220" max="9220" width="24.5703125" style="125" customWidth="1"/>
    <col min="9221" max="9221" width="10.85546875" style="125" customWidth="1"/>
    <col min="9222" max="9222" width="14.42578125" style="125" customWidth="1"/>
    <col min="9223" max="9223" width="9.5703125" style="125" customWidth="1"/>
    <col min="9224" max="9224" width="21.28515625" style="125" customWidth="1"/>
    <col min="9225" max="9229" width="11.42578125" style="125"/>
    <col min="9230" max="9230" width="29.140625" style="125" customWidth="1"/>
    <col min="9231" max="9231" width="13.85546875" style="125" bestFit="1" customWidth="1"/>
    <col min="9232" max="9232" width="15.140625" style="125" bestFit="1" customWidth="1"/>
    <col min="9233" max="9233" width="6.28515625" style="125" bestFit="1" customWidth="1"/>
    <col min="9234" max="9475" width="11.42578125" style="125"/>
    <col min="9476" max="9476" width="24.5703125" style="125" customWidth="1"/>
    <col min="9477" max="9477" width="10.85546875" style="125" customWidth="1"/>
    <col min="9478" max="9478" width="14.42578125" style="125" customWidth="1"/>
    <col min="9479" max="9479" width="9.5703125" style="125" customWidth="1"/>
    <col min="9480" max="9480" width="21.28515625" style="125" customWidth="1"/>
    <col min="9481" max="9485" width="11.42578125" style="125"/>
    <col min="9486" max="9486" width="29.140625" style="125" customWidth="1"/>
    <col min="9487" max="9487" width="13.85546875" style="125" bestFit="1" customWidth="1"/>
    <col min="9488" max="9488" width="15.140625" style="125" bestFit="1" customWidth="1"/>
    <col min="9489" max="9489" width="6.28515625" style="125" bestFit="1" customWidth="1"/>
    <col min="9490" max="9731" width="11.42578125" style="125"/>
    <col min="9732" max="9732" width="24.5703125" style="125" customWidth="1"/>
    <col min="9733" max="9733" width="10.85546875" style="125" customWidth="1"/>
    <col min="9734" max="9734" width="14.42578125" style="125" customWidth="1"/>
    <col min="9735" max="9735" width="9.5703125" style="125" customWidth="1"/>
    <col min="9736" max="9736" width="21.28515625" style="125" customWidth="1"/>
    <col min="9737" max="9741" width="11.42578125" style="125"/>
    <col min="9742" max="9742" width="29.140625" style="125" customWidth="1"/>
    <col min="9743" max="9743" width="13.85546875" style="125" bestFit="1" customWidth="1"/>
    <col min="9744" max="9744" width="15.140625" style="125" bestFit="1" customWidth="1"/>
    <col min="9745" max="9745" width="6.28515625" style="125" bestFit="1" customWidth="1"/>
    <col min="9746" max="9987" width="11.42578125" style="125"/>
    <col min="9988" max="9988" width="24.5703125" style="125" customWidth="1"/>
    <col min="9989" max="9989" width="10.85546875" style="125" customWidth="1"/>
    <col min="9990" max="9990" width="14.42578125" style="125" customWidth="1"/>
    <col min="9991" max="9991" width="9.5703125" style="125" customWidth="1"/>
    <col min="9992" max="9992" width="21.28515625" style="125" customWidth="1"/>
    <col min="9993" max="9997" width="11.42578125" style="125"/>
    <col min="9998" max="9998" width="29.140625" style="125" customWidth="1"/>
    <col min="9999" max="9999" width="13.85546875" style="125" bestFit="1" customWidth="1"/>
    <col min="10000" max="10000" width="15.140625" style="125" bestFit="1" customWidth="1"/>
    <col min="10001" max="10001" width="6.28515625" style="125" bestFit="1" customWidth="1"/>
    <col min="10002" max="10243" width="11.42578125" style="125"/>
    <col min="10244" max="10244" width="24.5703125" style="125" customWidth="1"/>
    <col min="10245" max="10245" width="10.85546875" style="125" customWidth="1"/>
    <col min="10246" max="10246" width="14.42578125" style="125" customWidth="1"/>
    <col min="10247" max="10247" width="9.5703125" style="125" customWidth="1"/>
    <col min="10248" max="10248" width="21.28515625" style="125" customWidth="1"/>
    <col min="10249" max="10253" width="11.42578125" style="125"/>
    <col min="10254" max="10254" width="29.140625" style="125" customWidth="1"/>
    <col min="10255" max="10255" width="13.85546875" style="125" bestFit="1" customWidth="1"/>
    <col min="10256" max="10256" width="15.140625" style="125" bestFit="1" customWidth="1"/>
    <col min="10257" max="10257" width="6.28515625" style="125" bestFit="1" customWidth="1"/>
    <col min="10258" max="10499" width="11.42578125" style="125"/>
    <col min="10500" max="10500" width="24.5703125" style="125" customWidth="1"/>
    <col min="10501" max="10501" width="10.85546875" style="125" customWidth="1"/>
    <col min="10502" max="10502" width="14.42578125" style="125" customWidth="1"/>
    <col min="10503" max="10503" width="9.5703125" style="125" customWidth="1"/>
    <col min="10504" max="10504" width="21.28515625" style="125" customWidth="1"/>
    <col min="10505" max="10509" width="11.42578125" style="125"/>
    <col min="10510" max="10510" width="29.140625" style="125" customWidth="1"/>
    <col min="10511" max="10511" width="13.85546875" style="125" bestFit="1" customWidth="1"/>
    <col min="10512" max="10512" width="15.140625" style="125" bestFit="1" customWidth="1"/>
    <col min="10513" max="10513" width="6.28515625" style="125" bestFit="1" customWidth="1"/>
    <col min="10514" max="10755" width="11.42578125" style="125"/>
    <col min="10756" max="10756" width="24.5703125" style="125" customWidth="1"/>
    <col min="10757" max="10757" width="10.85546875" style="125" customWidth="1"/>
    <col min="10758" max="10758" width="14.42578125" style="125" customWidth="1"/>
    <col min="10759" max="10759" width="9.5703125" style="125" customWidth="1"/>
    <col min="10760" max="10760" width="21.28515625" style="125" customWidth="1"/>
    <col min="10761" max="10765" width="11.42578125" style="125"/>
    <col min="10766" max="10766" width="29.140625" style="125" customWidth="1"/>
    <col min="10767" max="10767" width="13.85546875" style="125" bestFit="1" customWidth="1"/>
    <col min="10768" max="10768" width="15.140625" style="125" bestFit="1" customWidth="1"/>
    <col min="10769" max="10769" width="6.28515625" style="125" bestFit="1" customWidth="1"/>
    <col min="10770" max="11011" width="11.42578125" style="125"/>
    <col min="11012" max="11012" width="24.5703125" style="125" customWidth="1"/>
    <col min="11013" max="11013" width="10.85546875" style="125" customWidth="1"/>
    <col min="11014" max="11014" width="14.42578125" style="125" customWidth="1"/>
    <col min="11015" max="11015" width="9.5703125" style="125" customWidth="1"/>
    <col min="11016" max="11016" width="21.28515625" style="125" customWidth="1"/>
    <col min="11017" max="11021" width="11.42578125" style="125"/>
    <col min="11022" max="11022" width="29.140625" style="125" customWidth="1"/>
    <col min="11023" max="11023" width="13.85546875" style="125" bestFit="1" customWidth="1"/>
    <col min="11024" max="11024" width="15.140625" style="125" bestFit="1" customWidth="1"/>
    <col min="11025" max="11025" width="6.28515625" style="125" bestFit="1" customWidth="1"/>
    <col min="11026" max="11267" width="11.42578125" style="125"/>
    <col min="11268" max="11268" width="24.5703125" style="125" customWidth="1"/>
    <col min="11269" max="11269" width="10.85546875" style="125" customWidth="1"/>
    <col min="11270" max="11270" width="14.42578125" style="125" customWidth="1"/>
    <col min="11271" max="11271" width="9.5703125" style="125" customWidth="1"/>
    <col min="11272" max="11272" width="21.28515625" style="125" customWidth="1"/>
    <col min="11273" max="11277" width="11.42578125" style="125"/>
    <col min="11278" max="11278" width="29.140625" style="125" customWidth="1"/>
    <col min="11279" max="11279" width="13.85546875" style="125" bestFit="1" customWidth="1"/>
    <col min="11280" max="11280" width="15.140625" style="125" bestFit="1" customWidth="1"/>
    <col min="11281" max="11281" width="6.28515625" style="125" bestFit="1" customWidth="1"/>
    <col min="11282" max="11523" width="11.42578125" style="125"/>
    <col min="11524" max="11524" width="24.5703125" style="125" customWidth="1"/>
    <col min="11525" max="11525" width="10.85546875" style="125" customWidth="1"/>
    <col min="11526" max="11526" width="14.42578125" style="125" customWidth="1"/>
    <col min="11527" max="11527" width="9.5703125" style="125" customWidth="1"/>
    <col min="11528" max="11528" width="21.28515625" style="125" customWidth="1"/>
    <col min="11529" max="11533" width="11.42578125" style="125"/>
    <col min="11534" max="11534" width="29.140625" style="125" customWidth="1"/>
    <col min="11535" max="11535" width="13.85546875" style="125" bestFit="1" customWidth="1"/>
    <col min="11536" max="11536" width="15.140625" style="125" bestFit="1" customWidth="1"/>
    <col min="11537" max="11537" width="6.28515625" style="125" bestFit="1" customWidth="1"/>
    <col min="11538" max="11779" width="11.42578125" style="125"/>
    <col min="11780" max="11780" width="24.5703125" style="125" customWidth="1"/>
    <col min="11781" max="11781" width="10.85546875" style="125" customWidth="1"/>
    <col min="11782" max="11782" width="14.42578125" style="125" customWidth="1"/>
    <col min="11783" max="11783" width="9.5703125" style="125" customWidth="1"/>
    <col min="11784" max="11784" width="21.28515625" style="125" customWidth="1"/>
    <col min="11785" max="11789" width="11.42578125" style="125"/>
    <col min="11790" max="11790" width="29.140625" style="125" customWidth="1"/>
    <col min="11791" max="11791" width="13.85546875" style="125" bestFit="1" customWidth="1"/>
    <col min="11792" max="11792" width="15.140625" style="125" bestFit="1" customWidth="1"/>
    <col min="11793" max="11793" width="6.28515625" style="125" bestFit="1" customWidth="1"/>
    <col min="11794" max="12035" width="11.42578125" style="125"/>
    <col min="12036" max="12036" width="24.5703125" style="125" customWidth="1"/>
    <col min="12037" max="12037" width="10.85546875" style="125" customWidth="1"/>
    <col min="12038" max="12038" width="14.42578125" style="125" customWidth="1"/>
    <col min="12039" max="12039" width="9.5703125" style="125" customWidth="1"/>
    <col min="12040" max="12040" width="21.28515625" style="125" customWidth="1"/>
    <col min="12041" max="12045" width="11.42578125" style="125"/>
    <col min="12046" max="12046" width="29.140625" style="125" customWidth="1"/>
    <col min="12047" max="12047" width="13.85546875" style="125" bestFit="1" customWidth="1"/>
    <col min="12048" max="12048" width="15.140625" style="125" bestFit="1" customWidth="1"/>
    <col min="12049" max="12049" width="6.28515625" style="125" bestFit="1" customWidth="1"/>
    <col min="12050" max="12291" width="11.42578125" style="125"/>
    <col min="12292" max="12292" width="24.5703125" style="125" customWidth="1"/>
    <col min="12293" max="12293" width="10.85546875" style="125" customWidth="1"/>
    <col min="12294" max="12294" width="14.42578125" style="125" customWidth="1"/>
    <col min="12295" max="12295" width="9.5703125" style="125" customWidth="1"/>
    <col min="12296" max="12296" width="21.28515625" style="125" customWidth="1"/>
    <col min="12297" max="12301" width="11.42578125" style="125"/>
    <col min="12302" max="12302" width="29.140625" style="125" customWidth="1"/>
    <col min="12303" max="12303" width="13.85546875" style="125" bestFit="1" customWidth="1"/>
    <col min="12304" max="12304" width="15.140625" style="125" bestFit="1" customWidth="1"/>
    <col min="12305" max="12305" width="6.28515625" style="125" bestFit="1" customWidth="1"/>
    <col min="12306" max="12547" width="11.42578125" style="125"/>
    <col min="12548" max="12548" width="24.5703125" style="125" customWidth="1"/>
    <col min="12549" max="12549" width="10.85546875" style="125" customWidth="1"/>
    <col min="12550" max="12550" width="14.42578125" style="125" customWidth="1"/>
    <col min="12551" max="12551" width="9.5703125" style="125" customWidth="1"/>
    <col min="12552" max="12552" width="21.28515625" style="125" customWidth="1"/>
    <col min="12553" max="12557" width="11.42578125" style="125"/>
    <col min="12558" max="12558" width="29.140625" style="125" customWidth="1"/>
    <col min="12559" max="12559" width="13.85546875" style="125" bestFit="1" customWidth="1"/>
    <col min="12560" max="12560" width="15.140625" style="125" bestFit="1" customWidth="1"/>
    <col min="12561" max="12561" width="6.28515625" style="125" bestFit="1" customWidth="1"/>
    <col min="12562" max="12803" width="11.42578125" style="125"/>
    <col min="12804" max="12804" width="24.5703125" style="125" customWidth="1"/>
    <col min="12805" max="12805" width="10.85546875" style="125" customWidth="1"/>
    <col min="12806" max="12806" width="14.42578125" style="125" customWidth="1"/>
    <col min="12807" max="12807" width="9.5703125" style="125" customWidth="1"/>
    <col min="12808" max="12808" width="21.28515625" style="125" customWidth="1"/>
    <col min="12809" max="12813" width="11.42578125" style="125"/>
    <col min="12814" max="12814" width="29.140625" style="125" customWidth="1"/>
    <col min="12815" max="12815" width="13.85546875" style="125" bestFit="1" customWidth="1"/>
    <col min="12816" max="12816" width="15.140625" style="125" bestFit="1" customWidth="1"/>
    <col min="12817" max="12817" width="6.28515625" style="125" bestFit="1" customWidth="1"/>
    <col min="12818" max="13059" width="11.42578125" style="125"/>
    <col min="13060" max="13060" width="24.5703125" style="125" customWidth="1"/>
    <col min="13061" max="13061" width="10.85546875" style="125" customWidth="1"/>
    <col min="13062" max="13062" width="14.42578125" style="125" customWidth="1"/>
    <col min="13063" max="13063" width="9.5703125" style="125" customWidth="1"/>
    <col min="13064" max="13064" width="21.28515625" style="125" customWidth="1"/>
    <col min="13065" max="13069" width="11.42578125" style="125"/>
    <col min="13070" max="13070" width="29.140625" style="125" customWidth="1"/>
    <col min="13071" max="13071" width="13.85546875" style="125" bestFit="1" customWidth="1"/>
    <col min="13072" max="13072" width="15.140625" style="125" bestFit="1" customWidth="1"/>
    <col min="13073" max="13073" width="6.28515625" style="125" bestFit="1" customWidth="1"/>
    <col min="13074" max="13315" width="11.42578125" style="125"/>
    <col min="13316" max="13316" width="24.5703125" style="125" customWidth="1"/>
    <col min="13317" max="13317" width="10.85546875" style="125" customWidth="1"/>
    <col min="13318" max="13318" width="14.42578125" style="125" customWidth="1"/>
    <col min="13319" max="13319" width="9.5703125" style="125" customWidth="1"/>
    <col min="13320" max="13320" width="21.28515625" style="125" customWidth="1"/>
    <col min="13321" max="13325" width="11.42578125" style="125"/>
    <col min="13326" max="13326" width="29.140625" style="125" customWidth="1"/>
    <col min="13327" max="13327" width="13.85546875" style="125" bestFit="1" customWidth="1"/>
    <col min="13328" max="13328" width="15.140625" style="125" bestFit="1" customWidth="1"/>
    <col min="13329" max="13329" width="6.28515625" style="125" bestFit="1" customWidth="1"/>
    <col min="13330" max="13571" width="11.42578125" style="125"/>
    <col min="13572" max="13572" width="24.5703125" style="125" customWidth="1"/>
    <col min="13573" max="13573" width="10.85546875" style="125" customWidth="1"/>
    <col min="13574" max="13574" width="14.42578125" style="125" customWidth="1"/>
    <col min="13575" max="13575" width="9.5703125" style="125" customWidth="1"/>
    <col min="13576" max="13576" width="21.28515625" style="125" customWidth="1"/>
    <col min="13577" max="13581" width="11.42578125" style="125"/>
    <col min="13582" max="13582" width="29.140625" style="125" customWidth="1"/>
    <col min="13583" max="13583" width="13.85546875" style="125" bestFit="1" customWidth="1"/>
    <col min="13584" max="13584" width="15.140625" style="125" bestFit="1" customWidth="1"/>
    <col min="13585" max="13585" width="6.28515625" style="125" bestFit="1" customWidth="1"/>
    <col min="13586" max="13827" width="11.42578125" style="125"/>
    <col min="13828" max="13828" width="24.5703125" style="125" customWidth="1"/>
    <col min="13829" max="13829" width="10.85546875" style="125" customWidth="1"/>
    <col min="13830" max="13830" width="14.42578125" style="125" customWidth="1"/>
    <col min="13831" max="13831" width="9.5703125" style="125" customWidth="1"/>
    <col min="13832" max="13832" width="21.28515625" style="125" customWidth="1"/>
    <col min="13833" max="13837" width="11.42578125" style="125"/>
    <col min="13838" max="13838" width="29.140625" style="125" customWidth="1"/>
    <col min="13839" max="13839" width="13.85546875" style="125" bestFit="1" customWidth="1"/>
    <col min="13840" max="13840" width="15.140625" style="125" bestFit="1" customWidth="1"/>
    <col min="13841" max="13841" width="6.28515625" style="125" bestFit="1" customWidth="1"/>
    <col min="13842" max="14083" width="11.42578125" style="125"/>
    <col min="14084" max="14084" width="24.5703125" style="125" customWidth="1"/>
    <col min="14085" max="14085" width="10.85546875" style="125" customWidth="1"/>
    <col min="14086" max="14086" width="14.42578125" style="125" customWidth="1"/>
    <col min="14087" max="14087" width="9.5703125" style="125" customWidth="1"/>
    <col min="14088" max="14088" width="21.28515625" style="125" customWidth="1"/>
    <col min="14089" max="14093" width="11.42578125" style="125"/>
    <col min="14094" max="14094" width="29.140625" style="125" customWidth="1"/>
    <col min="14095" max="14095" width="13.85546875" style="125" bestFit="1" customWidth="1"/>
    <col min="14096" max="14096" width="15.140625" style="125" bestFit="1" customWidth="1"/>
    <col min="14097" max="14097" width="6.28515625" style="125" bestFit="1" customWidth="1"/>
    <col min="14098" max="14339" width="11.42578125" style="125"/>
    <col min="14340" max="14340" width="24.5703125" style="125" customWidth="1"/>
    <col min="14341" max="14341" width="10.85546875" style="125" customWidth="1"/>
    <col min="14342" max="14342" width="14.42578125" style="125" customWidth="1"/>
    <col min="14343" max="14343" width="9.5703125" style="125" customWidth="1"/>
    <col min="14344" max="14344" width="21.28515625" style="125" customWidth="1"/>
    <col min="14345" max="14349" width="11.42578125" style="125"/>
    <col min="14350" max="14350" width="29.140625" style="125" customWidth="1"/>
    <col min="14351" max="14351" width="13.85546875" style="125" bestFit="1" customWidth="1"/>
    <col min="14352" max="14352" width="15.140625" style="125" bestFit="1" customWidth="1"/>
    <col min="14353" max="14353" width="6.28515625" style="125" bestFit="1" customWidth="1"/>
    <col min="14354" max="14595" width="11.42578125" style="125"/>
    <col min="14596" max="14596" width="24.5703125" style="125" customWidth="1"/>
    <col min="14597" max="14597" width="10.85546875" style="125" customWidth="1"/>
    <col min="14598" max="14598" width="14.42578125" style="125" customWidth="1"/>
    <col min="14599" max="14599" width="9.5703125" style="125" customWidth="1"/>
    <col min="14600" max="14600" width="21.28515625" style="125" customWidth="1"/>
    <col min="14601" max="14605" width="11.42578125" style="125"/>
    <col min="14606" max="14606" width="29.140625" style="125" customWidth="1"/>
    <col min="14607" max="14607" width="13.85546875" style="125" bestFit="1" customWidth="1"/>
    <col min="14608" max="14608" width="15.140625" style="125" bestFit="1" customWidth="1"/>
    <col min="14609" max="14609" width="6.28515625" style="125" bestFit="1" customWidth="1"/>
    <col min="14610" max="14851" width="11.42578125" style="125"/>
    <col min="14852" max="14852" width="24.5703125" style="125" customWidth="1"/>
    <col min="14853" max="14853" width="10.85546875" style="125" customWidth="1"/>
    <col min="14854" max="14854" width="14.42578125" style="125" customWidth="1"/>
    <col min="14855" max="14855" width="9.5703125" style="125" customWidth="1"/>
    <col min="14856" max="14856" width="21.28515625" style="125" customWidth="1"/>
    <col min="14857" max="14861" width="11.42578125" style="125"/>
    <col min="14862" max="14862" width="29.140625" style="125" customWidth="1"/>
    <col min="14863" max="14863" width="13.85546875" style="125" bestFit="1" customWidth="1"/>
    <col min="14864" max="14864" width="15.140625" style="125" bestFit="1" customWidth="1"/>
    <col min="14865" max="14865" width="6.28515625" style="125" bestFit="1" customWidth="1"/>
    <col min="14866" max="15107" width="11.42578125" style="125"/>
    <col min="15108" max="15108" width="24.5703125" style="125" customWidth="1"/>
    <col min="15109" max="15109" width="10.85546875" style="125" customWidth="1"/>
    <col min="15110" max="15110" width="14.42578125" style="125" customWidth="1"/>
    <col min="15111" max="15111" width="9.5703125" style="125" customWidth="1"/>
    <col min="15112" max="15112" width="21.28515625" style="125" customWidth="1"/>
    <col min="15113" max="15117" width="11.42578125" style="125"/>
    <col min="15118" max="15118" width="29.140625" style="125" customWidth="1"/>
    <col min="15119" max="15119" width="13.85546875" style="125" bestFit="1" customWidth="1"/>
    <col min="15120" max="15120" width="15.140625" style="125" bestFit="1" customWidth="1"/>
    <col min="15121" max="15121" width="6.28515625" style="125" bestFit="1" customWidth="1"/>
    <col min="15122" max="15363" width="11.42578125" style="125"/>
    <col min="15364" max="15364" width="24.5703125" style="125" customWidth="1"/>
    <col min="15365" max="15365" width="10.85546875" style="125" customWidth="1"/>
    <col min="15366" max="15366" width="14.42578125" style="125" customWidth="1"/>
    <col min="15367" max="15367" width="9.5703125" style="125" customWidth="1"/>
    <col min="15368" max="15368" width="21.28515625" style="125" customWidth="1"/>
    <col min="15369" max="15373" width="11.42578125" style="125"/>
    <col min="15374" max="15374" width="29.140625" style="125" customWidth="1"/>
    <col min="15375" max="15375" width="13.85546875" style="125" bestFit="1" customWidth="1"/>
    <col min="15376" max="15376" width="15.140625" style="125" bestFit="1" customWidth="1"/>
    <col min="15377" max="15377" width="6.28515625" style="125" bestFit="1" customWidth="1"/>
    <col min="15378" max="15619" width="11.42578125" style="125"/>
    <col min="15620" max="15620" width="24.5703125" style="125" customWidth="1"/>
    <col min="15621" max="15621" width="10.85546875" style="125" customWidth="1"/>
    <col min="15622" max="15622" width="14.42578125" style="125" customWidth="1"/>
    <col min="15623" max="15623" width="9.5703125" style="125" customWidth="1"/>
    <col min="15624" max="15624" width="21.28515625" style="125" customWidth="1"/>
    <col min="15625" max="15629" width="11.42578125" style="125"/>
    <col min="15630" max="15630" width="29.140625" style="125" customWidth="1"/>
    <col min="15631" max="15631" width="13.85546875" style="125" bestFit="1" customWidth="1"/>
    <col min="15632" max="15632" width="15.140625" style="125" bestFit="1" customWidth="1"/>
    <col min="15633" max="15633" width="6.28515625" style="125" bestFit="1" customWidth="1"/>
    <col min="15634" max="15875" width="11.42578125" style="125"/>
    <col min="15876" max="15876" width="24.5703125" style="125" customWidth="1"/>
    <col min="15877" max="15877" width="10.85546875" style="125" customWidth="1"/>
    <col min="15878" max="15878" width="14.42578125" style="125" customWidth="1"/>
    <col min="15879" max="15879" width="9.5703125" style="125" customWidth="1"/>
    <col min="15880" max="15880" width="21.28515625" style="125" customWidth="1"/>
    <col min="15881" max="15885" width="11.42578125" style="125"/>
    <col min="15886" max="15886" width="29.140625" style="125" customWidth="1"/>
    <col min="15887" max="15887" width="13.85546875" style="125" bestFit="1" customWidth="1"/>
    <col min="15888" max="15888" width="15.140625" style="125" bestFit="1" customWidth="1"/>
    <col min="15889" max="15889" width="6.28515625" style="125" bestFit="1" customWidth="1"/>
    <col min="15890" max="16131" width="11.42578125" style="125"/>
    <col min="16132" max="16132" width="24.5703125" style="125" customWidth="1"/>
    <col min="16133" max="16133" width="10.85546875" style="125" customWidth="1"/>
    <col min="16134" max="16134" width="14.42578125" style="125" customWidth="1"/>
    <col min="16135" max="16135" width="9.5703125" style="125" customWidth="1"/>
    <col min="16136" max="16136" width="21.28515625" style="125" customWidth="1"/>
    <col min="16137" max="16141" width="11.42578125" style="125"/>
    <col min="16142" max="16142" width="29.140625" style="125" customWidth="1"/>
    <col min="16143" max="16143" width="13.85546875" style="125" bestFit="1" customWidth="1"/>
    <col min="16144" max="16144" width="15.140625" style="125" bestFit="1" customWidth="1"/>
    <col min="16145" max="16145" width="6.28515625" style="125" bestFit="1" customWidth="1"/>
    <col min="16146" max="16384" width="11.42578125" style="125"/>
  </cols>
  <sheetData>
    <row r="1" spans="2:17" ht="15.75" thickBot="1" x14ac:dyDescent="0.3">
      <c r="N1" s="125"/>
      <c r="O1" s="125"/>
      <c r="P1" s="125"/>
      <c r="Q1" s="125"/>
    </row>
    <row r="2" spans="2:17" ht="35.25" thickTop="1" thickBot="1" x14ac:dyDescent="0.7">
      <c r="B2" s="390" t="s">
        <v>216</v>
      </c>
      <c r="C2" s="391"/>
      <c r="D2" s="391"/>
      <c r="E2" s="391"/>
      <c r="F2" s="391"/>
      <c r="G2" s="391"/>
      <c r="H2" s="391"/>
      <c r="I2" s="392"/>
      <c r="M2" s="125"/>
      <c r="N2" s="125"/>
      <c r="O2" s="125"/>
      <c r="P2" s="125"/>
      <c r="Q2" s="125"/>
    </row>
    <row r="3" spans="2:17" ht="15.75" thickTop="1" x14ac:dyDescent="0.25">
      <c r="M3" s="125"/>
      <c r="N3" s="125"/>
      <c r="O3" s="125"/>
      <c r="P3" s="125"/>
      <c r="Q3" s="125"/>
    </row>
    <row r="4" spans="2:17" ht="36" customHeight="1" x14ac:dyDescent="0.25">
      <c r="B4" s="395" t="s">
        <v>217</v>
      </c>
      <c r="C4" s="395"/>
      <c r="D4" s="395"/>
      <c r="E4" s="395"/>
      <c r="F4" s="395"/>
      <c r="G4" s="395"/>
      <c r="H4" s="395"/>
      <c r="I4" s="395"/>
    </row>
    <row r="5" spans="2:17" ht="3" customHeight="1" x14ac:dyDescent="0.25">
      <c r="D5" s="225"/>
      <c r="E5" s="225"/>
      <c r="F5" s="225"/>
      <c r="G5" s="225"/>
      <c r="H5" s="225"/>
    </row>
    <row r="6" spans="2:17" ht="41.25" customHeight="1" x14ac:dyDescent="0.25">
      <c r="B6" s="393" t="s">
        <v>218</v>
      </c>
      <c r="C6" s="162"/>
      <c r="D6" s="226">
        <v>1</v>
      </c>
      <c r="E6" s="226">
        <v>2</v>
      </c>
      <c r="F6" s="226">
        <v>3</v>
      </c>
      <c r="G6" s="226">
        <v>4</v>
      </c>
      <c r="H6" s="226">
        <v>5</v>
      </c>
      <c r="L6" s="183"/>
      <c r="M6" s="184"/>
      <c r="N6" s="184"/>
      <c r="O6" s="184"/>
      <c r="P6" s="184"/>
      <c r="Q6" s="184"/>
    </row>
    <row r="7" spans="2:17" ht="86.25" customHeight="1" x14ac:dyDescent="0.25">
      <c r="B7" s="393"/>
      <c r="C7" s="227">
        <v>5</v>
      </c>
      <c r="D7" s="89">
        <v>5</v>
      </c>
      <c r="E7" s="107">
        <v>10</v>
      </c>
      <c r="F7" s="101">
        <v>15</v>
      </c>
      <c r="G7" s="101">
        <v>20</v>
      </c>
      <c r="H7" s="101">
        <f>+$H$6*$C7</f>
        <v>25</v>
      </c>
      <c r="M7" s="185"/>
      <c r="N7" s="186"/>
      <c r="O7" s="187"/>
      <c r="P7" s="187"/>
      <c r="Q7" s="187"/>
    </row>
    <row r="8" spans="2:17" ht="86.25" customHeight="1" x14ac:dyDescent="0.25">
      <c r="B8" s="393"/>
      <c r="C8" s="228">
        <v>4</v>
      </c>
      <c r="D8" s="102">
        <v>4</v>
      </c>
      <c r="E8" s="107">
        <v>8</v>
      </c>
      <c r="F8" s="106">
        <v>12</v>
      </c>
      <c r="G8" s="101">
        <v>16</v>
      </c>
      <c r="H8" s="101">
        <v>20</v>
      </c>
      <c r="M8" s="185"/>
      <c r="N8" s="186"/>
      <c r="O8" s="187"/>
      <c r="P8" s="187"/>
      <c r="Q8" s="187"/>
    </row>
    <row r="9" spans="2:17" ht="86.25" customHeight="1" x14ac:dyDescent="0.25">
      <c r="B9" s="393"/>
      <c r="C9" s="226">
        <v>3</v>
      </c>
      <c r="D9" s="102">
        <v>3</v>
      </c>
      <c r="E9" s="102">
        <v>6</v>
      </c>
      <c r="F9" s="107">
        <v>9</v>
      </c>
      <c r="G9" s="107">
        <v>12</v>
      </c>
      <c r="H9" s="101">
        <v>15</v>
      </c>
      <c r="M9" s="185"/>
      <c r="N9" s="186"/>
      <c r="O9" s="187"/>
      <c r="P9" s="187"/>
      <c r="Q9" s="187"/>
    </row>
    <row r="10" spans="2:17" ht="86.25" customHeight="1" x14ac:dyDescent="0.25">
      <c r="B10" s="393"/>
      <c r="C10" s="226">
        <v>2</v>
      </c>
      <c r="D10" s="90">
        <v>2</v>
      </c>
      <c r="E10" s="102">
        <v>4</v>
      </c>
      <c r="F10" s="102">
        <v>6</v>
      </c>
      <c r="G10" s="107">
        <v>8</v>
      </c>
      <c r="H10" s="107">
        <v>10</v>
      </c>
      <c r="M10" s="185"/>
      <c r="N10" s="186"/>
      <c r="O10" s="187"/>
      <c r="P10" s="187"/>
      <c r="Q10" s="187"/>
    </row>
    <row r="11" spans="2:17" ht="86.25" customHeight="1" x14ac:dyDescent="0.25">
      <c r="B11" s="393"/>
      <c r="C11" s="227">
        <v>1</v>
      </c>
      <c r="D11" s="90">
        <v>1</v>
      </c>
      <c r="E11" s="90">
        <v>2</v>
      </c>
      <c r="F11" s="102">
        <v>3</v>
      </c>
      <c r="G11" s="89">
        <v>4</v>
      </c>
      <c r="H11" s="89">
        <v>5</v>
      </c>
      <c r="M11" s="185"/>
      <c r="N11" s="186"/>
      <c r="O11" s="187"/>
      <c r="P11" s="187"/>
      <c r="Q11" s="187"/>
    </row>
    <row r="12" spans="2:17" ht="24.75" customHeight="1" x14ac:dyDescent="0.25">
      <c r="B12" s="393"/>
      <c r="M12" s="185"/>
      <c r="N12" s="186"/>
      <c r="O12" s="187"/>
      <c r="P12" s="187"/>
      <c r="Q12" s="187"/>
    </row>
    <row r="13" spans="2:17" ht="41.25" customHeight="1" x14ac:dyDescent="0.25">
      <c r="B13" s="393"/>
      <c r="C13" s="394"/>
      <c r="D13" s="394"/>
      <c r="E13" s="394"/>
      <c r="F13" s="394"/>
      <c r="G13" s="394"/>
      <c r="H13" s="394"/>
      <c r="I13" s="394"/>
      <c r="M13" s="185"/>
      <c r="N13" s="186"/>
      <c r="O13" s="187"/>
      <c r="P13" s="187"/>
      <c r="Q13" s="187"/>
    </row>
    <row r="14" spans="2:17" ht="72" customHeight="1" x14ac:dyDescent="0.25">
      <c r="M14" s="185"/>
      <c r="N14" s="186"/>
      <c r="O14" s="187"/>
      <c r="P14" s="187"/>
      <c r="Q14" s="187"/>
    </row>
    <row r="15" spans="2:17" ht="72" customHeight="1" x14ac:dyDescent="0.25"/>
    <row r="16" spans="2:17" ht="72" customHeight="1" x14ac:dyDescent="0.25"/>
  </sheetData>
  <mergeCells count="4">
    <mergeCell ref="B2:I2"/>
    <mergeCell ref="B6:B13"/>
    <mergeCell ref="C13:I13"/>
    <mergeCell ref="B4:I4"/>
  </mergeCells>
  <conditionalFormatting sqref="D7">
    <cfRule type="expression" dxfId="142" priority="1">
      <formula>"Si($D$4=0"</formula>
    </cfRule>
  </conditionalFormatting>
  <printOptions horizontalCentered="1"/>
  <pageMargins left="0.70866141732283472" right="0.70866141732283472" top="0.74803149606299213" bottom="0.74803149606299213" header="0.31496062992125984" footer="0.31496062992125984"/>
  <pageSetup scale="78"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1"/>
  <dimension ref="A1:BA187"/>
  <sheetViews>
    <sheetView topLeftCell="V5" zoomScale="60" zoomScaleNormal="60" zoomScaleSheetLayoutView="80" workbookViewId="0">
      <selection activeCell="AB8" sqref="AB8"/>
    </sheetView>
  </sheetViews>
  <sheetFormatPr baseColWidth="10" defaultColWidth="11.42578125" defaultRowHeight="56.25" customHeight="1" x14ac:dyDescent="0.25"/>
  <cols>
    <col min="1" max="1" width="46.85546875" style="7" customWidth="1"/>
    <col min="2" max="2" width="7" style="7" customWidth="1"/>
    <col min="3" max="3" width="46.85546875" style="7" customWidth="1"/>
    <col min="4" max="4" width="72" style="7" customWidth="1"/>
    <col min="5" max="5" width="38.42578125" style="7" customWidth="1"/>
    <col min="6" max="6" width="64.85546875" style="7" customWidth="1"/>
    <col min="7" max="9" width="38.28515625" style="7" customWidth="1"/>
    <col min="10" max="10" width="7.85546875" style="7" bestFit="1" customWidth="1"/>
    <col min="11" max="12" width="38.28515625" style="7" customWidth="1"/>
    <col min="13" max="13" width="22.42578125" style="7" customWidth="1"/>
    <col min="14" max="14" width="17.5703125" style="7" bestFit="1" customWidth="1"/>
    <col min="15" max="15" width="94.42578125" style="7" bestFit="1" customWidth="1"/>
    <col min="16" max="18" width="38.28515625" style="7" customWidth="1"/>
    <col min="19" max="19" width="8.140625" style="7" bestFit="1" customWidth="1"/>
    <col min="20" max="20" width="22" style="7" customWidth="1"/>
    <col min="21" max="22" width="13.85546875" style="7" customWidth="1"/>
    <col min="23" max="23" width="16.42578125" style="7" customWidth="1"/>
    <col min="24" max="24" width="18" style="7" customWidth="1"/>
    <col min="25" max="25" width="20.28515625" style="7" customWidth="1"/>
    <col min="26" max="26" width="27.5703125" style="7" customWidth="1"/>
    <col min="27" max="27" width="41.42578125" style="7" customWidth="1"/>
    <col min="28" max="28" width="15.85546875" style="7" customWidth="1"/>
    <col min="29" max="30" width="20.7109375" style="7" customWidth="1"/>
    <col min="31" max="31" width="19.5703125" style="7" customWidth="1"/>
    <col min="32" max="32" width="11.42578125" style="7"/>
    <col min="33" max="33" width="20.7109375" style="7" customWidth="1"/>
    <col min="34" max="34" width="19.5703125" style="7" customWidth="1"/>
    <col min="35" max="35" width="11.42578125" style="7"/>
    <col min="36" max="36" width="20.7109375" style="7" customWidth="1"/>
    <col min="37" max="37" width="19.5703125" style="7" customWidth="1"/>
    <col min="38" max="38" width="11.42578125" style="7"/>
    <col min="39" max="42" width="20.7109375" style="7" customWidth="1"/>
    <col min="43" max="48" width="19.5703125" style="7" customWidth="1"/>
    <col min="49" max="49" width="11.42578125" style="7"/>
    <col min="50" max="50" width="154.28515625" style="7" customWidth="1"/>
    <col min="51" max="16384" width="11.42578125" style="7"/>
  </cols>
  <sheetData>
    <row r="1" spans="1:53" ht="56.25" customHeight="1" thickBot="1" x14ac:dyDescent="0.3">
      <c r="A1" s="2" t="s">
        <v>10</v>
      </c>
      <c r="B1" s="55"/>
      <c r="C1" s="2" t="s">
        <v>10</v>
      </c>
      <c r="D1" s="2" t="s">
        <v>7</v>
      </c>
      <c r="E1" s="2"/>
      <c r="F1" s="2" t="s">
        <v>7</v>
      </c>
      <c r="G1" s="2" t="s">
        <v>11</v>
      </c>
      <c r="H1" s="21"/>
      <c r="I1" s="2" t="s">
        <v>212</v>
      </c>
      <c r="J1" s="58" t="s">
        <v>219</v>
      </c>
      <c r="K1" s="58" t="s">
        <v>220</v>
      </c>
      <c r="L1" s="17"/>
      <c r="M1" s="2" t="s">
        <v>221</v>
      </c>
      <c r="N1" s="58" t="s">
        <v>222</v>
      </c>
      <c r="O1" s="58" t="s">
        <v>220</v>
      </c>
      <c r="P1" s="17"/>
      <c r="Q1" s="66" t="s">
        <v>223</v>
      </c>
      <c r="R1" s="75"/>
      <c r="S1" s="75"/>
      <c r="T1" s="75"/>
      <c r="U1" s="75"/>
      <c r="V1" s="75"/>
      <c r="W1" s="75"/>
      <c r="X1" s="22"/>
      <c r="Y1" s="398" t="s">
        <v>224</v>
      </c>
      <c r="Z1" s="399"/>
      <c r="AA1" s="156" t="s">
        <v>225</v>
      </c>
      <c r="AC1" s="155" t="s">
        <v>226</v>
      </c>
      <c r="AD1" s="156"/>
      <c r="AE1" s="156"/>
      <c r="AG1" s="155" t="s">
        <v>227</v>
      </c>
      <c r="AH1" s="156"/>
      <c r="AJ1" s="155" t="s">
        <v>228</v>
      </c>
      <c r="AK1" s="156"/>
      <c r="AM1" s="155" t="s">
        <v>229</v>
      </c>
      <c r="AN1" s="155" t="s">
        <v>225</v>
      </c>
      <c r="AP1" s="155" t="s">
        <v>230</v>
      </c>
      <c r="AQ1" s="156" t="s">
        <v>231</v>
      </c>
      <c r="AR1" s="246"/>
      <c r="AS1" s="246"/>
      <c r="AT1" s="246"/>
      <c r="AU1" s="246"/>
      <c r="AV1" s="246"/>
      <c r="AX1" s="158" t="s">
        <v>232</v>
      </c>
      <c r="AZ1" s="125"/>
      <c r="BA1" s="125"/>
    </row>
    <row r="2" spans="1:53" ht="75.599999999999994" customHeight="1" thickBot="1" x14ac:dyDescent="0.3">
      <c r="A2" s="18" t="s">
        <v>233</v>
      </c>
      <c r="B2" s="53"/>
      <c r="C2" s="18" t="s">
        <v>233</v>
      </c>
      <c r="D2" s="19" t="s">
        <v>234</v>
      </c>
      <c r="E2" s="18"/>
      <c r="F2" s="19" t="s">
        <v>234</v>
      </c>
      <c r="G2" s="19" t="s">
        <v>235</v>
      </c>
      <c r="H2" s="17"/>
      <c r="I2" s="60" t="s">
        <v>236</v>
      </c>
      <c r="J2" s="61">
        <v>5</v>
      </c>
      <c r="K2" s="62" t="s">
        <v>237</v>
      </c>
      <c r="L2" s="59"/>
      <c r="M2" s="68" t="s">
        <v>238</v>
      </c>
      <c r="N2" s="61" t="s">
        <v>239</v>
      </c>
      <c r="O2" s="62" t="s">
        <v>240</v>
      </c>
      <c r="P2" s="59"/>
      <c r="Q2" s="67" t="s">
        <v>241</v>
      </c>
      <c r="R2" s="76"/>
      <c r="S2" s="79" t="s">
        <v>242</v>
      </c>
      <c r="T2" s="79" t="s">
        <v>167</v>
      </c>
      <c r="U2" s="79" t="s">
        <v>243</v>
      </c>
      <c r="V2" s="84" t="s">
        <v>244</v>
      </c>
      <c r="W2" s="84" t="s">
        <v>245</v>
      </c>
      <c r="X2" s="17"/>
      <c r="Y2" s="396" t="s">
        <v>246</v>
      </c>
      <c r="Z2" s="397"/>
      <c r="AA2" s="206" t="s">
        <v>247</v>
      </c>
      <c r="AC2" s="244" t="s">
        <v>248</v>
      </c>
      <c r="AD2" s="244" t="s">
        <v>249</v>
      </c>
      <c r="AE2" s="245">
        <v>15</v>
      </c>
      <c r="AG2" s="244" t="s">
        <v>249</v>
      </c>
      <c r="AH2" s="245">
        <v>20</v>
      </c>
      <c r="AJ2" s="244" t="s">
        <v>249</v>
      </c>
      <c r="AK2" s="245">
        <v>10</v>
      </c>
      <c r="AM2" s="244" t="s">
        <v>249</v>
      </c>
      <c r="AN2" s="245">
        <v>25</v>
      </c>
      <c r="AP2" s="244" t="s">
        <v>249</v>
      </c>
      <c r="AQ2" s="245">
        <v>30</v>
      </c>
      <c r="AR2" s="247"/>
      <c r="AS2" s="247"/>
      <c r="AT2" s="247"/>
      <c r="AU2" s="247"/>
      <c r="AV2" s="247"/>
      <c r="AX2" s="159" t="s">
        <v>250</v>
      </c>
    </row>
    <row r="3" spans="1:53" ht="90" customHeight="1" thickBot="1" x14ac:dyDescent="0.3">
      <c r="A3" s="11" t="s">
        <v>251</v>
      </c>
      <c r="B3" s="49"/>
      <c r="C3" s="11" t="s">
        <v>252</v>
      </c>
      <c r="D3" s="9" t="s">
        <v>14</v>
      </c>
      <c r="E3" s="11"/>
      <c r="F3" s="9" t="s">
        <v>14</v>
      </c>
      <c r="G3" s="4" t="s">
        <v>15</v>
      </c>
      <c r="H3" s="23"/>
      <c r="I3" s="63" t="s">
        <v>253</v>
      </c>
      <c r="J3" s="64">
        <v>4</v>
      </c>
      <c r="K3" s="65" t="s">
        <v>254</v>
      </c>
      <c r="L3" s="59"/>
      <c r="M3" s="69" t="s">
        <v>255</v>
      </c>
      <c r="N3" s="64" t="s">
        <v>256</v>
      </c>
      <c r="O3" s="65" t="s">
        <v>257</v>
      </c>
      <c r="P3" s="59"/>
      <c r="Q3" s="67" t="s">
        <v>258</v>
      </c>
      <c r="R3" s="76"/>
      <c r="S3" s="94">
        <v>1</v>
      </c>
      <c r="T3" s="82" t="s">
        <v>259</v>
      </c>
      <c r="U3" s="78">
        <v>20</v>
      </c>
      <c r="V3" s="77">
        <v>25</v>
      </c>
      <c r="W3" s="91" t="s">
        <v>260</v>
      </c>
      <c r="X3" s="25"/>
      <c r="Y3" s="396" t="s">
        <v>261</v>
      </c>
      <c r="Z3" s="397"/>
      <c r="AA3" s="206" t="s">
        <v>262</v>
      </c>
      <c r="AC3" s="244" t="s">
        <v>263</v>
      </c>
      <c r="AD3" s="251" t="s">
        <v>264</v>
      </c>
      <c r="AE3" s="245">
        <v>0</v>
      </c>
      <c r="AG3" s="244" t="s">
        <v>264</v>
      </c>
      <c r="AH3" s="245">
        <v>0</v>
      </c>
      <c r="AJ3" s="244" t="s">
        <v>264</v>
      </c>
      <c r="AK3" s="245">
        <v>0</v>
      </c>
      <c r="AM3" s="244" t="s">
        <v>264</v>
      </c>
      <c r="AN3" s="245">
        <v>0</v>
      </c>
      <c r="AP3" s="244" t="s">
        <v>264</v>
      </c>
      <c r="AQ3" s="245">
        <v>0</v>
      </c>
      <c r="AR3" s="247"/>
      <c r="AS3" s="247"/>
      <c r="AT3" s="247"/>
      <c r="AU3" s="247"/>
      <c r="AV3" s="247"/>
      <c r="AX3" s="159" t="s">
        <v>265</v>
      </c>
    </row>
    <row r="4" spans="1:53" ht="82.9" customHeight="1" x14ac:dyDescent="0.25">
      <c r="A4" s="20" t="s">
        <v>20</v>
      </c>
      <c r="B4" s="54"/>
      <c r="C4" s="20" t="s">
        <v>20</v>
      </c>
      <c r="D4" s="9" t="s">
        <v>14</v>
      </c>
      <c r="E4" s="20"/>
      <c r="F4" s="9" t="s">
        <v>14</v>
      </c>
      <c r="G4" s="4" t="s">
        <v>21</v>
      </c>
      <c r="H4" s="23"/>
      <c r="I4" s="63" t="s">
        <v>266</v>
      </c>
      <c r="J4" s="64">
        <v>3</v>
      </c>
      <c r="K4" s="65" t="s">
        <v>267</v>
      </c>
      <c r="L4" s="59"/>
      <c r="M4" s="69" t="s">
        <v>268</v>
      </c>
      <c r="N4" s="64" t="s">
        <v>269</v>
      </c>
      <c r="O4" s="65" t="s">
        <v>270</v>
      </c>
      <c r="P4" s="59"/>
      <c r="Q4" s="24"/>
      <c r="R4" s="24"/>
      <c r="S4" s="95">
        <v>2</v>
      </c>
      <c r="T4" s="83" t="s">
        <v>271</v>
      </c>
      <c r="U4" s="80">
        <v>15</v>
      </c>
      <c r="V4" s="77">
        <v>16</v>
      </c>
      <c r="W4" s="92" t="s">
        <v>272</v>
      </c>
      <c r="X4" s="25"/>
      <c r="Y4" s="24"/>
      <c r="Z4" s="24"/>
      <c r="AX4" s="160" t="s">
        <v>273</v>
      </c>
    </row>
    <row r="5" spans="1:53" ht="56.25" customHeight="1" x14ac:dyDescent="0.25">
      <c r="A5" s="9" t="s">
        <v>274</v>
      </c>
      <c r="B5" s="10"/>
      <c r="C5" s="9" t="s">
        <v>274</v>
      </c>
      <c r="D5" s="9" t="s">
        <v>275</v>
      </c>
      <c r="E5" s="9"/>
      <c r="F5" s="9" t="s">
        <v>275</v>
      </c>
      <c r="G5" s="4" t="s">
        <v>276</v>
      </c>
      <c r="H5" s="23"/>
      <c r="I5" s="63" t="s">
        <v>277</v>
      </c>
      <c r="J5" s="64">
        <v>2</v>
      </c>
      <c r="K5" s="65" t="s">
        <v>278</v>
      </c>
      <c r="L5" s="59"/>
      <c r="M5" s="69" t="s">
        <v>279</v>
      </c>
      <c r="N5" s="64" t="s">
        <v>280</v>
      </c>
      <c r="O5" s="65" t="s">
        <v>281</v>
      </c>
      <c r="P5" s="59"/>
      <c r="Q5" s="121" t="s">
        <v>230</v>
      </c>
      <c r="R5" s="24"/>
      <c r="S5" s="95">
        <v>3</v>
      </c>
      <c r="T5" s="83" t="s">
        <v>269</v>
      </c>
      <c r="U5" s="80">
        <v>8</v>
      </c>
      <c r="V5" s="77">
        <v>12</v>
      </c>
      <c r="W5" s="93" t="s">
        <v>282</v>
      </c>
      <c r="X5" s="25"/>
      <c r="Y5" s="400" t="s">
        <v>283</v>
      </c>
      <c r="Z5" s="401"/>
      <c r="AA5" s="401"/>
      <c r="AB5" s="120" t="s">
        <v>284</v>
      </c>
      <c r="AC5" s="120" t="s">
        <v>285</v>
      </c>
      <c r="AX5" s="159" t="s">
        <v>286</v>
      </c>
    </row>
    <row r="6" spans="1:53" ht="56.25" customHeight="1" x14ac:dyDescent="0.25">
      <c r="A6" s="9" t="s">
        <v>287</v>
      </c>
      <c r="B6" s="10"/>
      <c r="C6" s="9" t="s">
        <v>274</v>
      </c>
      <c r="D6" s="9" t="s">
        <v>288</v>
      </c>
      <c r="E6" s="9"/>
      <c r="F6" s="9" t="s">
        <v>288</v>
      </c>
      <c r="G6" s="1" t="s">
        <v>289</v>
      </c>
      <c r="H6" s="26"/>
      <c r="I6" s="73" t="s">
        <v>290</v>
      </c>
      <c r="J6" s="71">
        <v>1</v>
      </c>
      <c r="K6" s="72" t="s">
        <v>291</v>
      </c>
      <c r="L6" s="59"/>
      <c r="M6" s="70" t="s">
        <v>292</v>
      </c>
      <c r="N6" s="71" t="s">
        <v>293</v>
      </c>
      <c r="O6" s="72" t="s">
        <v>294</v>
      </c>
      <c r="P6" s="59"/>
      <c r="Q6" s="154" t="s">
        <v>295</v>
      </c>
      <c r="R6" s="27"/>
      <c r="S6" s="96">
        <v>4</v>
      </c>
      <c r="T6" s="35" t="s">
        <v>296</v>
      </c>
      <c r="U6" s="81">
        <v>1</v>
      </c>
      <c r="V6" s="81">
        <v>6</v>
      </c>
      <c r="W6" s="98" t="s">
        <v>297</v>
      </c>
      <c r="X6" s="28"/>
      <c r="Y6" s="402" t="s">
        <v>298</v>
      </c>
      <c r="Z6" s="402"/>
      <c r="AA6" s="254" t="s">
        <v>299</v>
      </c>
      <c r="AB6" s="252" t="s">
        <v>300</v>
      </c>
      <c r="AC6" s="120">
        <v>0</v>
      </c>
      <c r="AX6" s="159" t="s">
        <v>301</v>
      </c>
    </row>
    <row r="7" spans="1:53" ht="56.25" customHeight="1" x14ac:dyDescent="0.25">
      <c r="A7" s="9" t="s">
        <v>302</v>
      </c>
      <c r="B7" s="10"/>
      <c r="C7" s="9" t="s">
        <v>274</v>
      </c>
      <c r="D7" s="9" t="s">
        <v>303</v>
      </c>
      <c r="E7" s="9"/>
      <c r="F7" s="9" t="s">
        <v>303</v>
      </c>
      <c r="G7" s="1" t="s">
        <v>26</v>
      </c>
      <c r="H7" s="26"/>
      <c r="J7" s="27"/>
      <c r="K7" s="27"/>
      <c r="L7" s="27"/>
      <c r="M7" s="27"/>
      <c r="N7" s="27"/>
      <c r="O7" s="27"/>
      <c r="P7" s="27"/>
      <c r="Q7" s="154" t="s">
        <v>249</v>
      </c>
      <c r="R7" s="27"/>
      <c r="S7" s="27"/>
      <c r="T7" s="27"/>
      <c r="U7" s="27"/>
      <c r="V7" s="27"/>
      <c r="W7" s="27"/>
      <c r="X7" s="28"/>
      <c r="Y7" s="402" t="s">
        <v>304</v>
      </c>
      <c r="Z7" s="402"/>
      <c r="AA7" s="254" t="s">
        <v>305</v>
      </c>
      <c r="AB7" s="252" t="s">
        <v>306</v>
      </c>
      <c r="AC7" s="120">
        <v>1</v>
      </c>
      <c r="AF7" s="248"/>
      <c r="AI7" s="248"/>
      <c r="AL7" s="248"/>
      <c r="AX7" s="159" t="s">
        <v>307</v>
      </c>
    </row>
    <row r="8" spans="1:53" ht="56.25" customHeight="1" x14ac:dyDescent="0.25">
      <c r="A8" s="9" t="s">
        <v>308</v>
      </c>
      <c r="B8" s="10"/>
      <c r="C8" s="9" t="s">
        <v>274</v>
      </c>
      <c r="D8" s="9" t="s">
        <v>309</v>
      </c>
      <c r="E8" s="9"/>
      <c r="F8" s="9" t="s">
        <v>309</v>
      </c>
      <c r="G8" s="1" t="s">
        <v>310</v>
      </c>
      <c r="H8" s="26"/>
      <c r="M8" s="7">
        <f>5*5</f>
        <v>25</v>
      </c>
      <c r="O8" s="27"/>
      <c r="P8" s="27"/>
      <c r="Q8" s="154" t="s">
        <v>311</v>
      </c>
      <c r="R8" s="27"/>
      <c r="S8" s="27"/>
      <c r="T8" s="79" t="s">
        <v>167</v>
      </c>
      <c r="U8" s="84" t="s">
        <v>245</v>
      </c>
      <c r="V8" s="27"/>
      <c r="W8" s="242"/>
      <c r="X8" s="84" t="s">
        <v>167</v>
      </c>
      <c r="Y8" s="84" t="s">
        <v>243</v>
      </c>
      <c r="Z8" s="84" t="s">
        <v>244</v>
      </c>
      <c r="AB8" s="252" t="s">
        <v>312</v>
      </c>
      <c r="AC8" s="120">
        <v>2</v>
      </c>
      <c r="AI8" s="242"/>
      <c r="AL8" s="242"/>
      <c r="AX8" s="159" t="s">
        <v>313</v>
      </c>
    </row>
    <row r="9" spans="1:53" ht="56.25" customHeight="1" x14ac:dyDescent="0.25">
      <c r="A9" s="9" t="s">
        <v>314</v>
      </c>
      <c r="B9" s="10"/>
      <c r="C9" s="9" t="s">
        <v>287</v>
      </c>
      <c r="D9" s="15" t="s">
        <v>315</v>
      </c>
      <c r="E9" s="9"/>
      <c r="F9" s="15" t="s">
        <v>315</v>
      </c>
      <c r="G9" s="1" t="s">
        <v>316</v>
      </c>
      <c r="H9" s="26"/>
      <c r="M9" s="7">
        <f>4*4</f>
        <v>16</v>
      </c>
      <c r="O9" s="27"/>
      <c r="P9" s="27"/>
      <c r="Q9" s="27"/>
      <c r="R9" s="27"/>
      <c r="S9" s="27"/>
      <c r="T9" s="82" t="s">
        <v>259</v>
      </c>
      <c r="U9" s="91" t="s">
        <v>260</v>
      </c>
      <c r="V9" s="27"/>
      <c r="W9" s="242"/>
      <c r="X9" s="118" t="s">
        <v>231</v>
      </c>
      <c r="Y9" s="250">
        <v>26</v>
      </c>
      <c r="Z9" s="250">
        <v>30</v>
      </c>
      <c r="AB9" s="242"/>
      <c r="AF9" s="242"/>
      <c r="AI9" s="242"/>
      <c r="AL9" s="242"/>
      <c r="AX9" s="159" t="s">
        <v>317</v>
      </c>
    </row>
    <row r="10" spans="1:53" ht="56.25" customHeight="1" x14ac:dyDescent="0.25">
      <c r="A10" s="9" t="s">
        <v>318</v>
      </c>
      <c r="B10" s="10"/>
      <c r="C10" s="9" t="s">
        <v>287</v>
      </c>
      <c r="D10" s="3" t="s">
        <v>319</v>
      </c>
      <c r="E10" s="9"/>
      <c r="F10" s="3" t="s">
        <v>319</v>
      </c>
      <c r="G10" s="1" t="s">
        <v>320</v>
      </c>
      <c r="H10" s="26"/>
      <c r="M10" s="7">
        <f>3*3</f>
        <v>9</v>
      </c>
      <c r="O10" s="27"/>
      <c r="R10" s="27"/>
      <c r="S10" s="27"/>
      <c r="T10" s="83" t="s">
        <v>271</v>
      </c>
      <c r="U10" s="92" t="s">
        <v>272</v>
      </c>
      <c r="V10" s="27"/>
      <c r="W10" s="242"/>
      <c r="X10" s="118" t="s">
        <v>321</v>
      </c>
      <c r="Y10" s="250">
        <v>21</v>
      </c>
      <c r="Z10" s="250">
        <v>25</v>
      </c>
      <c r="AB10" s="242"/>
      <c r="AF10" s="242"/>
      <c r="AI10" s="242"/>
      <c r="AL10" s="242"/>
      <c r="AX10" s="159" t="s">
        <v>322</v>
      </c>
    </row>
    <row r="11" spans="1:53" ht="56.25" customHeight="1" x14ac:dyDescent="0.25">
      <c r="A11" s="9" t="s">
        <v>323</v>
      </c>
      <c r="B11" s="10"/>
      <c r="C11" s="9" t="s">
        <v>287</v>
      </c>
      <c r="D11" s="3" t="s">
        <v>324</v>
      </c>
      <c r="E11" s="9"/>
      <c r="F11" s="3" t="s">
        <v>324</v>
      </c>
      <c r="G11" s="1" t="s">
        <v>325</v>
      </c>
      <c r="H11" s="26"/>
      <c r="M11" s="7">
        <f>2*2</f>
        <v>4</v>
      </c>
      <c r="O11" s="27"/>
      <c r="R11" s="27"/>
      <c r="S11" s="27"/>
      <c r="T11" s="83" t="s">
        <v>269</v>
      </c>
      <c r="U11" s="93" t="s">
        <v>282</v>
      </c>
      <c r="V11" s="27"/>
      <c r="X11" s="118" t="s">
        <v>227</v>
      </c>
      <c r="Y11" s="250">
        <v>16</v>
      </c>
      <c r="Z11" s="250">
        <v>20</v>
      </c>
      <c r="AX11" s="159" t="s">
        <v>326</v>
      </c>
    </row>
    <row r="12" spans="1:53" ht="56.25" customHeight="1" x14ac:dyDescent="0.25">
      <c r="A12" s="52" t="s">
        <v>327</v>
      </c>
      <c r="B12" s="10"/>
      <c r="C12" s="9" t="s">
        <v>287</v>
      </c>
      <c r="D12" s="16" t="s">
        <v>328</v>
      </c>
      <c r="E12" s="9"/>
      <c r="F12" s="16" t="s">
        <v>328</v>
      </c>
      <c r="G12" s="4" t="s">
        <v>329</v>
      </c>
      <c r="H12" s="23"/>
      <c r="I12" s="24"/>
      <c r="J12" s="24"/>
      <c r="K12" s="24"/>
      <c r="L12" s="24"/>
      <c r="M12" s="24">
        <f>1*1</f>
        <v>1</v>
      </c>
      <c r="N12" s="24"/>
      <c r="O12" s="24"/>
      <c r="R12" s="24"/>
      <c r="S12" s="24"/>
      <c r="T12" s="35" t="s">
        <v>296</v>
      </c>
      <c r="U12" s="98" t="s">
        <v>297</v>
      </c>
      <c r="V12" s="24"/>
      <c r="X12" s="119" t="s">
        <v>226</v>
      </c>
      <c r="Y12" s="154">
        <v>11</v>
      </c>
      <c r="Z12" s="154">
        <v>15</v>
      </c>
      <c r="AX12" s="159" t="s">
        <v>330</v>
      </c>
    </row>
    <row r="13" spans="1:53" ht="56.25" customHeight="1" x14ac:dyDescent="0.25">
      <c r="C13" s="9" t="s">
        <v>287</v>
      </c>
      <c r="D13" s="16" t="s">
        <v>331</v>
      </c>
      <c r="F13" s="16" t="s">
        <v>331</v>
      </c>
      <c r="G13" s="4" t="s">
        <v>332</v>
      </c>
      <c r="H13" s="23"/>
      <c r="I13" s="24"/>
      <c r="J13" s="24"/>
      <c r="K13" s="24"/>
      <c r="L13" s="24"/>
      <c r="M13" s="24"/>
      <c r="N13" s="24"/>
      <c r="O13" s="24"/>
      <c r="R13" s="24"/>
      <c r="S13" s="24"/>
      <c r="T13" s="24"/>
      <c r="U13" s="24"/>
      <c r="V13" s="24"/>
      <c r="X13" s="119" t="s">
        <v>333</v>
      </c>
      <c r="Y13" s="154">
        <v>0</v>
      </c>
      <c r="Z13" s="154">
        <v>10</v>
      </c>
      <c r="AX13" s="159" t="s">
        <v>334</v>
      </c>
    </row>
    <row r="14" spans="1:53" ht="56.25" customHeight="1" x14ac:dyDescent="0.25">
      <c r="C14" s="9" t="s">
        <v>287</v>
      </c>
      <c r="D14" s="16" t="s">
        <v>335</v>
      </c>
      <c r="F14" s="16" t="s">
        <v>335</v>
      </c>
      <c r="G14" s="4" t="s">
        <v>336</v>
      </c>
      <c r="H14" s="23"/>
      <c r="I14" s="24"/>
      <c r="J14" s="24"/>
      <c r="K14" s="24"/>
      <c r="L14" s="24"/>
      <c r="M14" s="24"/>
      <c r="N14" s="24"/>
      <c r="O14" s="24"/>
      <c r="R14" s="24"/>
      <c r="S14" s="24"/>
      <c r="T14" s="24"/>
      <c r="U14" s="24"/>
      <c r="V14" s="24"/>
      <c r="W14" s="24"/>
      <c r="X14" s="25"/>
    </row>
    <row r="15" spans="1:53" ht="56.25" customHeight="1" x14ac:dyDescent="0.25">
      <c r="C15" s="9" t="s">
        <v>302</v>
      </c>
      <c r="D15" s="9" t="s">
        <v>337</v>
      </c>
      <c r="F15" s="9" t="s">
        <v>337</v>
      </c>
      <c r="G15" s="4" t="s">
        <v>338</v>
      </c>
      <c r="H15" s="23"/>
      <c r="I15" s="24"/>
      <c r="J15" s="24"/>
      <c r="K15" s="24"/>
      <c r="L15" s="24"/>
      <c r="M15" s="24"/>
      <c r="N15" s="24"/>
      <c r="O15" s="24"/>
      <c r="R15" s="24"/>
      <c r="S15" s="24"/>
      <c r="T15" s="24"/>
      <c r="U15" s="24"/>
      <c r="V15" s="24"/>
      <c r="W15" s="24"/>
      <c r="X15" s="25"/>
    </row>
    <row r="16" spans="1:53" ht="56.25" customHeight="1" x14ac:dyDescent="0.25">
      <c r="C16" s="9" t="s">
        <v>308</v>
      </c>
      <c r="D16" s="9" t="s">
        <v>339</v>
      </c>
      <c r="F16" s="9" t="s">
        <v>339</v>
      </c>
      <c r="G16" s="4" t="s">
        <v>340</v>
      </c>
      <c r="H16" s="23"/>
      <c r="I16" s="24"/>
      <c r="J16" s="24"/>
      <c r="K16" s="24"/>
      <c r="L16" s="24"/>
      <c r="M16" s="24"/>
      <c r="N16" s="24"/>
      <c r="O16" s="24"/>
      <c r="R16" s="24"/>
      <c r="S16" s="24"/>
      <c r="T16" s="24"/>
      <c r="U16" s="24"/>
      <c r="V16" s="24"/>
      <c r="W16" s="24"/>
      <c r="X16" s="25"/>
    </row>
    <row r="17" spans="1:24" ht="56.25" customHeight="1" x14ac:dyDescent="0.25">
      <c r="C17" s="9" t="s">
        <v>314</v>
      </c>
      <c r="D17" s="9" t="s">
        <v>341</v>
      </c>
      <c r="F17" s="9" t="s">
        <v>341</v>
      </c>
      <c r="G17" s="4" t="s">
        <v>342</v>
      </c>
      <c r="H17" s="23"/>
      <c r="I17" s="24"/>
      <c r="J17" s="24"/>
      <c r="K17" s="24"/>
      <c r="L17" s="24"/>
      <c r="M17" s="24"/>
      <c r="N17" s="24"/>
      <c r="O17" s="24"/>
      <c r="R17" s="24"/>
      <c r="S17" s="24"/>
      <c r="T17" s="24"/>
      <c r="U17" s="24"/>
      <c r="V17" s="24"/>
      <c r="W17" s="24"/>
      <c r="X17" s="25"/>
    </row>
    <row r="18" spans="1:24" ht="56.25" customHeight="1" x14ac:dyDescent="0.25">
      <c r="A18" s="10"/>
      <c r="B18" s="10"/>
      <c r="C18" s="9" t="s">
        <v>314</v>
      </c>
      <c r="D18" s="9" t="s">
        <v>343</v>
      </c>
      <c r="E18" s="10"/>
      <c r="F18" s="9" t="s">
        <v>343</v>
      </c>
      <c r="G18" s="4" t="s">
        <v>344</v>
      </c>
      <c r="H18" s="23"/>
      <c r="I18" s="24"/>
      <c r="J18" s="24"/>
      <c r="K18" s="24"/>
      <c r="L18" s="24"/>
      <c r="M18" s="24"/>
      <c r="N18" s="24"/>
      <c r="O18" s="24"/>
      <c r="R18" s="24"/>
      <c r="S18" s="24"/>
      <c r="T18" s="24"/>
      <c r="U18" s="24"/>
      <c r="V18" s="24"/>
      <c r="W18" s="24"/>
      <c r="X18" s="25"/>
    </row>
    <row r="19" spans="1:24" ht="56.25" customHeight="1" x14ac:dyDescent="0.25">
      <c r="C19" s="9" t="s">
        <v>318</v>
      </c>
      <c r="D19" s="9" t="s">
        <v>345</v>
      </c>
      <c r="F19" s="9" t="s">
        <v>345</v>
      </c>
      <c r="G19" s="4" t="s">
        <v>346</v>
      </c>
      <c r="H19" s="23"/>
      <c r="I19" s="24"/>
      <c r="J19" s="24"/>
      <c r="K19" s="24"/>
      <c r="L19" s="24"/>
      <c r="M19" s="24"/>
      <c r="N19" s="24"/>
      <c r="O19" s="24"/>
      <c r="R19" s="24"/>
      <c r="S19" s="24"/>
      <c r="T19" s="24"/>
      <c r="U19" s="24"/>
      <c r="V19" s="24"/>
      <c r="W19" s="24"/>
      <c r="X19" s="25"/>
    </row>
    <row r="20" spans="1:24" ht="56.25" customHeight="1" x14ac:dyDescent="0.25">
      <c r="C20" s="9" t="s">
        <v>318</v>
      </c>
      <c r="D20" s="9" t="s">
        <v>347</v>
      </c>
      <c r="F20" s="9" t="s">
        <v>347</v>
      </c>
      <c r="G20" s="4" t="s">
        <v>348</v>
      </c>
      <c r="H20" s="23"/>
      <c r="I20" s="24"/>
      <c r="J20" s="24"/>
      <c r="K20" s="24"/>
      <c r="L20" s="24"/>
      <c r="M20" s="24"/>
      <c r="N20" s="24"/>
      <c r="O20" s="24"/>
      <c r="R20" s="24"/>
      <c r="S20" s="24"/>
      <c r="T20" s="24"/>
      <c r="U20" s="24"/>
      <c r="V20" s="24"/>
      <c r="W20" s="24"/>
      <c r="X20" s="25"/>
    </row>
    <row r="21" spans="1:24" ht="56.25" customHeight="1" x14ac:dyDescent="0.25">
      <c r="C21" s="9" t="s">
        <v>323</v>
      </c>
      <c r="D21" s="9" t="s">
        <v>349</v>
      </c>
      <c r="F21" s="9" t="s">
        <v>349</v>
      </c>
      <c r="G21" s="4" t="s">
        <v>350</v>
      </c>
      <c r="H21" s="23"/>
      <c r="I21" s="24"/>
      <c r="J21" s="24"/>
      <c r="K21" s="24"/>
      <c r="L21" s="24"/>
      <c r="M21" s="24"/>
      <c r="N21" s="24"/>
      <c r="O21" s="24"/>
      <c r="R21" s="24"/>
      <c r="S21" s="24"/>
      <c r="T21" s="24"/>
      <c r="U21" s="24"/>
      <c r="V21" s="24"/>
      <c r="W21" s="24"/>
      <c r="X21" s="25"/>
    </row>
    <row r="22" spans="1:24" ht="56.25" customHeight="1" x14ac:dyDescent="0.25">
      <c r="C22" s="52" t="s">
        <v>327</v>
      </c>
      <c r="D22" s="52" t="s">
        <v>351</v>
      </c>
      <c r="F22" s="9" t="s">
        <v>351</v>
      </c>
      <c r="G22" s="4" t="s">
        <v>352</v>
      </c>
      <c r="H22" s="23"/>
      <c r="I22" s="24"/>
      <c r="J22" s="24"/>
      <c r="K22" s="24"/>
      <c r="L22" s="24"/>
      <c r="M22" s="24"/>
      <c r="N22" s="24"/>
      <c r="O22" s="24"/>
      <c r="R22" s="24"/>
      <c r="S22" s="24"/>
      <c r="T22" s="24"/>
      <c r="U22" s="24"/>
      <c r="V22" s="24"/>
      <c r="W22" s="24"/>
      <c r="X22" s="25"/>
    </row>
    <row r="23" spans="1:24" ht="56.25" customHeight="1" x14ac:dyDescent="0.25">
      <c r="G23" s="4" t="s">
        <v>353</v>
      </c>
      <c r="H23" s="23"/>
      <c r="I23" s="24"/>
      <c r="J23" s="24"/>
      <c r="K23" s="24"/>
      <c r="L23" s="24"/>
      <c r="M23" s="24"/>
      <c r="N23" s="24"/>
      <c r="O23" s="24"/>
      <c r="Q23" s="24"/>
      <c r="R23" s="24"/>
      <c r="S23" s="24"/>
      <c r="T23" s="24"/>
      <c r="U23" s="24"/>
      <c r="V23" s="24"/>
      <c r="W23" s="24"/>
      <c r="X23" s="25"/>
    </row>
    <row r="24" spans="1:24" ht="56.25" customHeight="1" x14ac:dyDescent="0.25">
      <c r="G24" s="4" t="s">
        <v>354</v>
      </c>
      <c r="H24" s="23"/>
      <c r="I24" s="24"/>
      <c r="J24" s="24"/>
      <c r="K24" s="24"/>
      <c r="L24" s="24"/>
      <c r="M24" s="24"/>
      <c r="N24" s="24"/>
      <c r="O24" s="24"/>
      <c r="Q24" s="24"/>
      <c r="R24" s="24"/>
      <c r="S24" s="24"/>
      <c r="T24" s="24"/>
      <c r="U24" s="24"/>
      <c r="V24" s="24"/>
      <c r="W24" s="24"/>
      <c r="X24" s="25"/>
    </row>
    <row r="25" spans="1:24" ht="56.25" customHeight="1" x14ac:dyDescent="0.25">
      <c r="A25" s="10"/>
      <c r="B25" s="50"/>
      <c r="E25" s="50"/>
      <c r="G25" s="4" t="s">
        <v>355</v>
      </c>
      <c r="H25" s="23"/>
      <c r="I25" s="24"/>
      <c r="J25" s="24"/>
      <c r="K25" s="24"/>
      <c r="L25" s="24"/>
      <c r="M25" s="24"/>
      <c r="N25" s="24"/>
      <c r="O25" s="24"/>
      <c r="P25" s="157"/>
      <c r="Q25" s="24"/>
      <c r="R25" s="24"/>
      <c r="S25" s="24"/>
      <c r="T25" s="24"/>
      <c r="U25" s="24"/>
      <c r="V25" s="24"/>
      <c r="W25" s="24"/>
      <c r="X25" s="25"/>
    </row>
    <row r="26" spans="1:24" ht="56.25" customHeight="1" x14ac:dyDescent="0.25">
      <c r="A26" s="10"/>
      <c r="B26" s="50"/>
      <c r="E26" s="50"/>
      <c r="G26" s="4" t="s">
        <v>356</v>
      </c>
      <c r="H26" s="23"/>
      <c r="I26" s="24"/>
      <c r="J26" s="24"/>
      <c r="K26" s="24"/>
      <c r="L26" s="24"/>
      <c r="M26" s="24"/>
      <c r="N26" s="24"/>
      <c r="O26" s="24"/>
      <c r="Q26" s="24"/>
      <c r="R26" s="24"/>
      <c r="S26" s="24"/>
      <c r="T26" s="24"/>
      <c r="U26" s="24"/>
      <c r="V26" s="24"/>
      <c r="W26" s="24"/>
      <c r="X26" s="25"/>
    </row>
    <row r="27" spans="1:24" ht="56.25" customHeight="1" x14ac:dyDescent="0.25">
      <c r="A27" s="10"/>
      <c r="B27" s="50"/>
      <c r="E27" s="50"/>
      <c r="G27" s="4" t="s">
        <v>357</v>
      </c>
      <c r="H27" s="23"/>
      <c r="I27" s="24"/>
      <c r="J27" s="24"/>
      <c r="K27" s="24"/>
      <c r="L27" s="24"/>
      <c r="M27" s="24"/>
      <c r="N27" s="24"/>
      <c r="O27" s="24"/>
      <c r="P27" s="24"/>
      <c r="Q27" s="24"/>
      <c r="R27" s="24"/>
      <c r="S27" s="24"/>
      <c r="T27" s="24"/>
      <c r="U27" s="24"/>
      <c r="V27" s="24"/>
      <c r="W27" s="24"/>
      <c r="X27" s="25"/>
    </row>
    <row r="28" spans="1:24" ht="56.25" customHeight="1" x14ac:dyDescent="0.25">
      <c r="G28" s="4" t="s">
        <v>358</v>
      </c>
      <c r="H28" s="23"/>
      <c r="I28" s="24"/>
      <c r="J28" s="24"/>
      <c r="K28" s="24"/>
      <c r="L28" s="24"/>
      <c r="M28" s="24"/>
      <c r="N28" s="24"/>
      <c r="O28" s="24"/>
      <c r="P28" s="24"/>
      <c r="Q28" s="24"/>
      <c r="R28" s="24"/>
      <c r="S28" s="24"/>
      <c r="T28" s="24"/>
      <c r="U28" s="24"/>
      <c r="V28" s="24"/>
      <c r="W28" s="24"/>
      <c r="X28" s="25"/>
    </row>
    <row r="29" spans="1:24" ht="56.25" customHeight="1" x14ac:dyDescent="0.25">
      <c r="G29" s="4" t="s">
        <v>359</v>
      </c>
      <c r="H29" s="23"/>
      <c r="I29" s="24"/>
      <c r="J29" s="24"/>
      <c r="K29" s="24"/>
      <c r="L29" s="24"/>
      <c r="M29" s="24"/>
      <c r="N29" s="24"/>
      <c r="O29" s="24"/>
      <c r="P29" s="24"/>
      <c r="Q29" s="24"/>
      <c r="R29" s="24"/>
      <c r="S29" s="24"/>
      <c r="T29" s="24"/>
      <c r="U29" s="24"/>
      <c r="V29" s="24"/>
      <c r="W29" s="24"/>
      <c r="X29" s="25"/>
    </row>
    <row r="30" spans="1:24" ht="56.25" customHeight="1" x14ac:dyDescent="0.25">
      <c r="C30" s="10"/>
      <c r="G30" s="4" t="s">
        <v>145</v>
      </c>
      <c r="H30" s="23"/>
      <c r="I30" s="24"/>
      <c r="J30" s="24"/>
      <c r="K30" s="24"/>
      <c r="L30" s="24"/>
      <c r="M30" s="24"/>
      <c r="N30" s="24"/>
      <c r="O30" s="24"/>
      <c r="P30" s="24"/>
      <c r="Q30" s="24"/>
      <c r="R30" s="24"/>
      <c r="S30" s="24"/>
      <c r="T30" s="24"/>
      <c r="U30" s="24"/>
      <c r="V30" s="24"/>
      <c r="W30" s="24"/>
      <c r="X30" s="25"/>
    </row>
    <row r="31" spans="1:24" ht="56.25" customHeight="1" x14ac:dyDescent="0.25">
      <c r="G31" s="4" t="s">
        <v>360</v>
      </c>
      <c r="H31" s="23"/>
      <c r="I31" s="24"/>
      <c r="J31" s="24"/>
      <c r="K31" s="24"/>
      <c r="L31" s="24"/>
      <c r="M31" s="24"/>
      <c r="N31" s="24"/>
      <c r="O31" s="24"/>
      <c r="P31" s="24"/>
      <c r="Q31" s="24"/>
      <c r="R31" s="24"/>
      <c r="S31" s="24"/>
      <c r="T31" s="24"/>
      <c r="U31" s="24"/>
      <c r="V31" s="24"/>
      <c r="W31" s="24"/>
      <c r="X31" s="25"/>
    </row>
    <row r="32" spans="1:24" ht="56.25" customHeight="1" x14ac:dyDescent="0.25">
      <c r="G32" s="4" t="s">
        <v>361</v>
      </c>
      <c r="H32" s="23"/>
      <c r="I32" s="24"/>
      <c r="J32" s="24"/>
      <c r="K32" s="24"/>
      <c r="L32" s="24"/>
      <c r="M32" s="24"/>
      <c r="N32" s="24"/>
      <c r="O32" s="24"/>
      <c r="P32" s="24"/>
      <c r="Q32" s="24"/>
      <c r="R32" s="24"/>
      <c r="S32" s="24"/>
      <c r="T32" s="24"/>
      <c r="U32" s="24"/>
      <c r="V32" s="24"/>
      <c r="W32" s="24"/>
      <c r="X32" s="25"/>
    </row>
    <row r="33" spans="1:24" ht="56.25" customHeight="1" x14ac:dyDescent="0.25">
      <c r="G33" s="4" t="s">
        <v>362</v>
      </c>
      <c r="H33" s="23"/>
      <c r="I33" s="24"/>
      <c r="J33" s="24"/>
      <c r="K33" s="24"/>
      <c r="L33" s="24"/>
      <c r="M33" s="24"/>
      <c r="N33" s="24"/>
      <c r="O33" s="24"/>
      <c r="P33" s="24"/>
      <c r="Q33" s="24"/>
      <c r="R33" s="24"/>
      <c r="S33" s="24"/>
      <c r="T33" s="24"/>
      <c r="U33" s="24"/>
      <c r="V33" s="24"/>
      <c r="W33" s="27"/>
      <c r="X33" s="28"/>
    </row>
    <row r="34" spans="1:24" ht="56.25" customHeight="1" x14ac:dyDescent="0.25">
      <c r="G34" s="1" t="s">
        <v>363</v>
      </c>
      <c r="H34" s="26"/>
      <c r="I34" s="27"/>
      <c r="J34" s="27"/>
      <c r="K34" s="27"/>
      <c r="L34" s="27"/>
      <c r="M34" s="27"/>
      <c r="N34" s="27"/>
      <c r="O34" s="27"/>
      <c r="P34" s="24"/>
      <c r="Q34" s="24"/>
      <c r="R34" s="27"/>
      <c r="S34" s="27"/>
      <c r="T34" s="27"/>
      <c r="U34" s="27"/>
      <c r="V34" s="27"/>
      <c r="W34" s="27"/>
      <c r="X34" s="28"/>
    </row>
    <row r="35" spans="1:24" ht="56.25" customHeight="1" x14ac:dyDescent="0.25">
      <c r="G35" s="3" t="s">
        <v>364</v>
      </c>
      <c r="H35" s="26"/>
      <c r="I35" s="27"/>
      <c r="J35" s="27"/>
      <c r="K35" s="27"/>
      <c r="L35" s="27"/>
      <c r="M35" s="27"/>
      <c r="N35" s="27"/>
      <c r="O35" s="27"/>
      <c r="P35" s="27"/>
      <c r="Q35" s="27"/>
      <c r="R35" s="27"/>
      <c r="S35" s="27"/>
      <c r="T35" s="27"/>
      <c r="U35" s="27"/>
      <c r="V35" s="27"/>
      <c r="W35" s="27"/>
      <c r="X35" s="28"/>
    </row>
    <row r="36" spans="1:24" ht="56.25" customHeight="1" x14ac:dyDescent="0.25">
      <c r="G36" s="1" t="s">
        <v>365</v>
      </c>
      <c r="H36" s="26"/>
      <c r="I36" s="27"/>
      <c r="J36" s="27"/>
      <c r="K36" s="27"/>
      <c r="L36" s="27"/>
      <c r="M36" s="27"/>
      <c r="N36" s="27"/>
      <c r="O36" s="27"/>
      <c r="P36" s="27"/>
      <c r="Q36" s="27"/>
      <c r="R36" s="27"/>
      <c r="S36" s="27"/>
      <c r="T36" s="27"/>
      <c r="U36" s="27"/>
      <c r="V36" s="27"/>
      <c r="W36" s="27"/>
      <c r="X36" s="28"/>
    </row>
    <row r="37" spans="1:24" ht="56.25" customHeight="1" x14ac:dyDescent="0.25">
      <c r="C37" s="10"/>
      <c r="G37" s="1" t="s">
        <v>366</v>
      </c>
      <c r="H37" s="26"/>
      <c r="I37" s="27"/>
      <c r="J37" s="27"/>
      <c r="K37" s="27"/>
      <c r="L37" s="27"/>
      <c r="M37" s="27"/>
      <c r="N37" s="27"/>
      <c r="O37" s="27"/>
      <c r="P37" s="27"/>
      <c r="Q37" s="27"/>
      <c r="R37" s="27"/>
      <c r="S37" s="27"/>
      <c r="T37" s="27"/>
      <c r="U37" s="27"/>
      <c r="V37" s="27"/>
      <c r="W37" s="27"/>
      <c r="X37" s="28"/>
    </row>
    <row r="38" spans="1:24" ht="56.25" customHeight="1" x14ac:dyDescent="0.25">
      <c r="C38" s="10"/>
      <c r="G38" s="1" t="s">
        <v>367</v>
      </c>
      <c r="H38" s="26"/>
      <c r="I38" s="27"/>
      <c r="J38" s="27"/>
      <c r="K38" s="27"/>
      <c r="L38" s="27"/>
      <c r="M38" s="27"/>
      <c r="N38" s="27"/>
      <c r="O38" s="27"/>
      <c r="P38" s="27"/>
      <c r="Q38" s="27"/>
      <c r="R38" s="27"/>
      <c r="S38" s="27"/>
      <c r="T38" s="27"/>
      <c r="U38" s="27"/>
      <c r="V38" s="27"/>
      <c r="W38" s="27"/>
      <c r="X38" s="28"/>
    </row>
    <row r="39" spans="1:24" ht="56.25" customHeight="1" x14ac:dyDescent="0.25">
      <c r="C39" s="10"/>
      <c r="G39" s="1" t="s">
        <v>368</v>
      </c>
      <c r="H39" s="26"/>
      <c r="I39" s="27"/>
      <c r="J39" s="27"/>
      <c r="K39" s="27"/>
      <c r="L39" s="27"/>
      <c r="M39" s="27"/>
      <c r="N39" s="27"/>
      <c r="O39" s="27"/>
      <c r="P39" s="27"/>
      <c r="Q39" s="27"/>
      <c r="R39" s="27"/>
      <c r="S39" s="27"/>
      <c r="T39" s="27"/>
      <c r="U39" s="27"/>
      <c r="V39" s="27"/>
      <c r="W39" s="24"/>
      <c r="X39" s="25"/>
    </row>
    <row r="40" spans="1:24" ht="56.25" customHeight="1" x14ac:dyDescent="0.25">
      <c r="G40" s="4" t="s">
        <v>369</v>
      </c>
      <c r="H40" s="23"/>
      <c r="I40" s="24"/>
      <c r="J40" s="24"/>
      <c r="K40" s="24"/>
      <c r="L40" s="24"/>
      <c r="M40" s="24"/>
      <c r="N40" s="24"/>
      <c r="O40" s="24"/>
      <c r="P40" s="27"/>
      <c r="Q40" s="27"/>
      <c r="R40" s="24"/>
      <c r="S40" s="24"/>
      <c r="T40" s="24"/>
      <c r="U40" s="24"/>
      <c r="V40" s="24"/>
      <c r="W40" s="24"/>
      <c r="X40" s="25"/>
    </row>
    <row r="41" spans="1:24" ht="56.25" customHeight="1" x14ac:dyDescent="0.25">
      <c r="G41" s="4" t="s">
        <v>370</v>
      </c>
      <c r="H41" s="23"/>
      <c r="I41" s="24"/>
      <c r="J41" s="24"/>
      <c r="K41" s="24"/>
      <c r="L41" s="24"/>
      <c r="M41" s="24"/>
      <c r="N41" s="24"/>
      <c r="O41" s="24"/>
      <c r="P41" s="24"/>
      <c r="Q41" s="24"/>
      <c r="R41" s="24"/>
      <c r="S41" s="24"/>
      <c r="T41" s="24"/>
      <c r="U41" s="24"/>
      <c r="V41" s="24"/>
      <c r="W41" s="24"/>
      <c r="X41" s="25"/>
    </row>
    <row r="42" spans="1:24" ht="56.25" customHeight="1" x14ac:dyDescent="0.25">
      <c r="G42" s="4" t="s">
        <v>371</v>
      </c>
      <c r="H42" s="23"/>
      <c r="I42" s="24"/>
      <c r="J42" s="24"/>
      <c r="K42" s="24"/>
      <c r="L42" s="24"/>
      <c r="M42" s="24"/>
      <c r="N42" s="24"/>
      <c r="O42" s="24"/>
      <c r="P42" s="24"/>
      <c r="Q42" s="24"/>
      <c r="R42" s="24"/>
      <c r="S42" s="24"/>
      <c r="T42" s="24"/>
      <c r="U42" s="24"/>
      <c r="V42" s="24"/>
      <c r="W42" s="27"/>
      <c r="X42" s="28"/>
    </row>
    <row r="43" spans="1:24" ht="56.25" customHeight="1" x14ac:dyDescent="0.25">
      <c r="A43" s="12"/>
      <c r="B43" s="51"/>
      <c r="E43" s="51"/>
      <c r="G43" s="1" t="s">
        <v>372</v>
      </c>
      <c r="H43" s="26"/>
      <c r="I43" s="27"/>
      <c r="J43" s="27"/>
      <c r="K43" s="27"/>
      <c r="L43" s="27"/>
      <c r="M43" s="27"/>
      <c r="N43" s="27"/>
      <c r="O43" s="27"/>
      <c r="P43" s="24"/>
      <c r="Q43" s="24"/>
      <c r="R43" s="27"/>
      <c r="S43" s="27"/>
      <c r="T43" s="27"/>
      <c r="U43" s="27"/>
      <c r="V43" s="27"/>
      <c r="W43" s="27"/>
      <c r="X43" s="28"/>
    </row>
    <row r="44" spans="1:24" ht="56.25" customHeight="1" x14ac:dyDescent="0.25">
      <c r="G44" s="1" t="s">
        <v>373</v>
      </c>
      <c r="H44" s="26"/>
      <c r="I44" s="27"/>
      <c r="J44" s="27"/>
      <c r="K44" s="27"/>
      <c r="L44" s="27"/>
      <c r="M44" s="27"/>
      <c r="N44" s="27"/>
      <c r="O44" s="27"/>
      <c r="P44" s="27"/>
      <c r="Q44" s="27"/>
      <c r="R44" s="27"/>
      <c r="S44" s="27"/>
      <c r="T44" s="27"/>
      <c r="U44" s="27"/>
      <c r="V44" s="27"/>
      <c r="W44" s="24"/>
      <c r="X44" s="25"/>
    </row>
    <row r="45" spans="1:24" ht="56.25" customHeight="1" x14ac:dyDescent="0.25">
      <c r="G45" s="4" t="s">
        <v>374</v>
      </c>
      <c r="H45" s="23"/>
      <c r="I45" s="24"/>
      <c r="J45" s="24"/>
      <c r="K45" s="24"/>
      <c r="L45" s="24"/>
      <c r="M45" s="24"/>
      <c r="N45" s="24"/>
      <c r="O45" s="24"/>
      <c r="P45" s="27"/>
      <c r="Q45" s="27"/>
      <c r="R45" s="24"/>
      <c r="S45" s="24"/>
      <c r="T45" s="24"/>
      <c r="U45" s="24"/>
      <c r="V45" s="24"/>
      <c r="W45" s="27"/>
      <c r="X45" s="28"/>
    </row>
    <row r="46" spans="1:24" ht="56.25" customHeight="1" x14ac:dyDescent="0.25">
      <c r="G46" s="1" t="s">
        <v>375</v>
      </c>
      <c r="H46" s="26"/>
      <c r="I46" s="27"/>
      <c r="J46" s="27"/>
      <c r="K46" s="27"/>
      <c r="L46" s="27"/>
      <c r="M46" s="27"/>
      <c r="N46" s="27"/>
      <c r="O46" s="27"/>
      <c r="P46" s="24"/>
      <c r="Q46" s="24"/>
      <c r="R46" s="27"/>
      <c r="S46" s="27"/>
      <c r="T46" s="27"/>
      <c r="U46" s="27"/>
      <c r="V46" s="27"/>
      <c r="W46" s="27"/>
      <c r="X46" s="28"/>
    </row>
    <row r="47" spans="1:24" ht="56.25" customHeight="1" x14ac:dyDescent="0.25">
      <c r="G47" s="1" t="s">
        <v>376</v>
      </c>
      <c r="H47" s="26"/>
      <c r="I47" s="27"/>
      <c r="J47" s="27"/>
      <c r="K47" s="27"/>
      <c r="L47" s="27"/>
      <c r="M47" s="27"/>
      <c r="N47" s="27"/>
      <c r="O47" s="27"/>
      <c r="P47" s="27"/>
      <c r="Q47" s="27"/>
      <c r="R47" s="27"/>
      <c r="S47" s="27"/>
      <c r="T47" s="27"/>
      <c r="U47" s="27"/>
      <c r="V47" s="27"/>
      <c r="W47" s="27"/>
      <c r="X47" s="28"/>
    </row>
    <row r="48" spans="1:24" ht="56.25" customHeight="1" x14ac:dyDescent="0.25">
      <c r="G48" s="1" t="s">
        <v>377</v>
      </c>
      <c r="H48" s="26"/>
      <c r="I48" s="27"/>
      <c r="J48" s="27"/>
      <c r="K48" s="27"/>
      <c r="L48" s="27"/>
      <c r="M48" s="27"/>
      <c r="N48" s="27"/>
      <c r="O48" s="27"/>
      <c r="P48" s="27"/>
      <c r="Q48" s="27"/>
      <c r="R48" s="27"/>
      <c r="S48" s="27"/>
      <c r="T48" s="27"/>
      <c r="U48" s="27"/>
      <c r="V48" s="27"/>
      <c r="W48" s="27"/>
      <c r="X48" s="28"/>
    </row>
    <row r="49" spans="1:24" ht="56.25" customHeight="1" x14ac:dyDescent="0.25">
      <c r="A49" s="13"/>
      <c r="B49" s="51"/>
      <c r="E49" s="51"/>
      <c r="G49" s="1" t="s">
        <v>378</v>
      </c>
      <c r="H49" s="26"/>
      <c r="I49" s="27"/>
      <c r="J49" s="27"/>
      <c r="K49" s="27"/>
      <c r="L49" s="27"/>
      <c r="M49" s="27"/>
      <c r="N49" s="27"/>
      <c r="O49" s="27"/>
      <c r="P49" s="27"/>
      <c r="Q49" s="27"/>
      <c r="R49" s="27"/>
      <c r="S49" s="27"/>
      <c r="T49" s="27"/>
      <c r="U49" s="27"/>
      <c r="V49" s="27"/>
      <c r="W49" s="27"/>
      <c r="X49" s="28"/>
    </row>
    <row r="50" spans="1:24" ht="56.25" customHeight="1" x14ac:dyDescent="0.25">
      <c r="G50" s="1" t="s">
        <v>379</v>
      </c>
      <c r="H50" s="26"/>
      <c r="I50" s="27"/>
      <c r="J50" s="27"/>
      <c r="K50" s="27"/>
      <c r="L50" s="27"/>
      <c r="M50" s="27"/>
      <c r="N50" s="27"/>
      <c r="O50" s="27"/>
      <c r="P50" s="27"/>
      <c r="Q50" s="27"/>
      <c r="R50" s="27"/>
      <c r="S50" s="27"/>
      <c r="T50" s="27"/>
      <c r="U50" s="27"/>
      <c r="V50" s="27"/>
      <c r="W50" s="27"/>
      <c r="X50" s="28"/>
    </row>
    <row r="51" spans="1:24" ht="56.25" customHeight="1" x14ac:dyDescent="0.25">
      <c r="G51" s="1" t="s">
        <v>380</v>
      </c>
      <c r="H51" s="26"/>
      <c r="I51" s="27"/>
      <c r="J51" s="27"/>
      <c r="K51" s="27"/>
      <c r="L51" s="27"/>
      <c r="M51" s="27"/>
      <c r="N51" s="27"/>
      <c r="O51" s="27"/>
      <c r="P51" s="27"/>
      <c r="Q51" s="27"/>
      <c r="R51" s="27"/>
      <c r="S51" s="27"/>
      <c r="T51" s="27"/>
      <c r="U51" s="27"/>
      <c r="V51" s="27"/>
      <c r="W51" s="27"/>
      <c r="X51" s="28"/>
    </row>
    <row r="52" spans="1:24" ht="56.25" customHeight="1" x14ac:dyDescent="0.25">
      <c r="G52" s="1" t="s">
        <v>381</v>
      </c>
      <c r="H52" s="26"/>
      <c r="I52" s="27"/>
      <c r="J52" s="27"/>
      <c r="K52" s="27"/>
      <c r="L52" s="27"/>
      <c r="M52" s="27"/>
      <c r="N52" s="27"/>
      <c r="O52" s="27"/>
      <c r="P52" s="27"/>
      <c r="Q52" s="27"/>
      <c r="R52" s="27"/>
      <c r="S52" s="27"/>
      <c r="T52" s="27"/>
      <c r="U52" s="27"/>
      <c r="V52" s="27"/>
      <c r="W52" s="27"/>
      <c r="X52" s="28"/>
    </row>
    <row r="53" spans="1:24" ht="56.25" customHeight="1" x14ac:dyDescent="0.25">
      <c r="G53" s="1" t="s">
        <v>30</v>
      </c>
      <c r="H53" s="26"/>
      <c r="I53" s="27"/>
      <c r="J53" s="27"/>
      <c r="K53" s="27"/>
      <c r="L53" s="27"/>
      <c r="M53" s="27"/>
      <c r="N53" s="27"/>
      <c r="O53" s="27"/>
      <c r="P53" s="27"/>
      <c r="Q53" s="27"/>
      <c r="R53" s="27"/>
      <c r="S53" s="27"/>
      <c r="T53" s="27"/>
      <c r="U53" s="27"/>
      <c r="V53" s="27"/>
      <c r="W53" s="27"/>
      <c r="X53" s="28"/>
    </row>
    <row r="54" spans="1:24" ht="56.25" customHeight="1" x14ac:dyDescent="0.25">
      <c r="G54" s="1" t="s">
        <v>35</v>
      </c>
      <c r="H54" s="26"/>
      <c r="I54" s="27"/>
      <c r="J54" s="27"/>
      <c r="K54" s="27"/>
      <c r="L54" s="27"/>
      <c r="M54" s="27"/>
      <c r="N54" s="27"/>
      <c r="O54" s="27"/>
      <c r="P54" s="27"/>
      <c r="Q54" s="27"/>
      <c r="R54" s="27"/>
      <c r="S54" s="27"/>
      <c r="T54" s="27"/>
      <c r="U54" s="27"/>
      <c r="V54" s="27"/>
      <c r="W54" s="27"/>
      <c r="X54" s="28"/>
    </row>
    <row r="55" spans="1:24" ht="56.25" customHeight="1" x14ac:dyDescent="0.25">
      <c r="A55" s="12"/>
      <c r="B55" s="51"/>
      <c r="C55" s="12"/>
      <c r="E55" s="51"/>
      <c r="G55" s="1" t="s">
        <v>38</v>
      </c>
      <c r="H55" s="26"/>
      <c r="I55" s="27"/>
      <c r="J55" s="27"/>
      <c r="K55" s="27"/>
      <c r="L55" s="27"/>
      <c r="M55" s="27"/>
      <c r="N55" s="27"/>
      <c r="O55" s="27"/>
      <c r="P55" s="27"/>
      <c r="Q55" s="27"/>
      <c r="R55" s="27"/>
      <c r="S55" s="27"/>
      <c r="T55" s="27"/>
      <c r="U55" s="27"/>
      <c r="V55" s="27"/>
      <c r="W55" s="27"/>
      <c r="X55" s="28"/>
    </row>
    <row r="56" spans="1:24" ht="56.25" customHeight="1" x14ac:dyDescent="0.25">
      <c r="G56" s="1" t="s">
        <v>43</v>
      </c>
      <c r="H56" s="26"/>
      <c r="I56" s="27"/>
      <c r="J56" s="27"/>
      <c r="K56" s="27"/>
      <c r="L56" s="27"/>
      <c r="M56" s="27"/>
      <c r="N56" s="27"/>
      <c r="O56" s="27"/>
      <c r="P56" s="27"/>
      <c r="Q56" s="27"/>
      <c r="R56" s="27"/>
      <c r="S56" s="27"/>
      <c r="T56" s="27"/>
      <c r="U56" s="27"/>
      <c r="V56" s="27"/>
      <c r="W56" s="27"/>
      <c r="X56" s="28"/>
    </row>
    <row r="57" spans="1:24" ht="56.25" customHeight="1" x14ac:dyDescent="0.25">
      <c r="A57" s="13"/>
      <c r="B57" s="51"/>
      <c r="E57" s="51"/>
      <c r="G57" s="1" t="s">
        <v>46</v>
      </c>
      <c r="H57" s="26"/>
      <c r="I57" s="27"/>
      <c r="J57" s="27"/>
      <c r="K57" s="27"/>
      <c r="L57" s="27"/>
      <c r="M57" s="27"/>
      <c r="N57" s="27"/>
      <c r="O57" s="27"/>
      <c r="P57" s="27"/>
      <c r="Q57" s="27"/>
      <c r="R57" s="27"/>
      <c r="S57" s="27"/>
      <c r="T57" s="27"/>
      <c r="U57" s="27"/>
      <c r="V57" s="27"/>
      <c r="W57" s="27"/>
      <c r="X57" s="28"/>
    </row>
    <row r="58" spans="1:24" ht="56.25" customHeight="1" x14ac:dyDescent="0.25">
      <c r="G58" s="1" t="s">
        <v>49</v>
      </c>
      <c r="H58" s="26"/>
      <c r="I58" s="27"/>
      <c r="J58" s="27"/>
      <c r="K58" s="27"/>
      <c r="L58" s="27"/>
      <c r="M58" s="27"/>
      <c r="N58" s="27"/>
      <c r="O58" s="27"/>
      <c r="P58" s="27"/>
      <c r="Q58" s="27"/>
      <c r="R58" s="27"/>
      <c r="S58" s="27"/>
      <c r="T58" s="27"/>
      <c r="U58" s="27"/>
      <c r="V58" s="27"/>
      <c r="W58" s="27"/>
      <c r="X58" s="28"/>
    </row>
    <row r="59" spans="1:24" ht="56.25" customHeight="1" x14ac:dyDescent="0.25">
      <c r="G59" s="1" t="s">
        <v>382</v>
      </c>
      <c r="H59" s="26"/>
      <c r="I59" s="27"/>
      <c r="J59" s="27"/>
      <c r="K59" s="27"/>
      <c r="L59" s="27"/>
      <c r="M59" s="27"/>
      <c r="N59" s="27"/>
      <c r="O59" s="27"/>
      <c r="P59" s="27"/>
      <c r="Q59" s="27"/>
      <c r="R59" s="27"/>
      <c r="S59" s="27"/>
      <c r="T59" s="27"/>
      <c r="U59" s="27"/>
      <c r="V59" s="27"/>
      <c r="W59" s="27"/>
      <c r="X59" s="28"/>
    </row>
    <row r="60" spans="1:24" ht="56.25" customHeight="1" x14ac:dyDescent="0.25">
      <c r="G60" s="1" t="s">
        <v>383</v>
      </c>
      <c r="H60" s="26"/>
      <c r="I60" s="27"/>
      <c r="J60" s="27"/>
      <c r="K60" s="27"/>
      <c r="L60" s="27"/>
      <c r="M60" s="27"/>
      <c r="N60" s="27"/>
      <c r="O60" s="27"/>
      <c r="P60" s="27"/>
      <c r="Q60" s="27"/>
      <c r="R60" s="27"/>
      <c r="S60" s="27"/>
      <c r="T60" s="27"/>
      <c r="U60" s="27"/>
      <c r="V60" s="27"/>
      <c r="W60" s="27"/>
      <c r="X60" s="28"/>
    </row>
    <row r="61" spans="1:24" ht="56.25" customHeight="1" x14ac:dyDescent="0.25">
      <c r="C61" s="13"/>
      <c r="G61" s="1" t="s">
        <v>384</v>
      </c>
      <c r="H61" s="26"/>
      <c r="I61" s="27"/>
      <c r="J61" s="27"/>
      <c r="K61" s="27"/>
      <c r="L61" s="27"/>
      <c r="M61" s="27"/>
      <c r="N61" s="27"/>
      <c r="O61" s="27"/>
      <c r="P61" s="27"/>
      <c r="Q61" s="27"/>
      <c r="R61" s="27"/>
      <c r="S61" s="27"/>
      <c r="T61" s="27"/>
      <c r="U61" s="27"/>
      <c r="V61" s="27"/>
      <c r="W61" s="27"/>
      <c r="X61" s="28"/>
    </row>
    <row r="62" spans="1:24" ht="56.25" customHeight="1" x14ac:dyDescent="0.25">
      <c r="A62" s="12"/>
      <c r="B62" s="51"/>
      <c r="E62" s="51"/>
      <c r="G62" s="1" t="s">
        <v>385</v>
      </c>
      <c r="H62" s="26"/>
      <c r="I62" s="27"/>
      <c r="J62" s="27"/>
      <c r="K62" s="27"/>
      <c r="L62" s="27"/>
      <c r="M62" s="27"/>
      <c r="N62" s="27"/>
      <c r="O62" s="27"/>
      <c r="P62" s="27"/>
      <c r="Q62" s="27"/>
      <c r="R62" s="27"/>
      <c r="S62" s="27"/>
      <c r="T62" s="27"/>
      <c r="U62" s="27"/>
      <c r="V62" s="27"/>
      <c r="W62" s="27"/>
      <c r="X62" s="28"/>
    </row>
    <row r="63" spans="1:24" ht="56.25" customHeight="1" x14ac:dyDescent="0.25">
      <c r="A63" s="12"/>
      <c r="B63" s="51"/>
      <c r="E63" s="51"/>
      <c r="G63" s="1" t="s">
        <v>386</v>
      </c>
      <c r="H63" s="26"/>
      <c r="I63" s="27"/>
      <c r="J63" s="27"/>
      <c r="K63" s="27"/>
      <c r="L63" s="27"/>
      <c r="M63" s="27"/>
      <c r="N63" s="27"/>
      <c r="O63" s="27"/>
      <c r="P63" s="27"/>
      <c r="Q63" s="27"/>
      <c r="R63" s="27"/>
      <c r="S63" s="27"/>
      <c r="T63" s="27"/>
      <c r="U63" s="27"/>
      <c r="V63" s="27"/>
      <c r="W63" s="27"/>
      <c r="X63" s="28"/>
    </row>
    <row r="64" spans="1:24" ht="56.25" customHeight="1" x14ac:dyDescent="0.25">
      <c r="A64" s="12"/>
      <c r="B64" s="51"/>
      <c r="E64" s="51"/>
      <c r="G64" s="1" t="s">
        <v>387</v>
      </c>
      <c r="H64" s="26"/>
      <c r="I64" s="27"/>
      <c r="J64" s="27"/>
      <c r="K64" s="27"/>
      <c r="L64" s="27"/>
      <c r="M64" s="27"/>
      <c r="N64" s="27"/>
      <c r="O64" s="27"/>
      <c r="P64" s="27"/>
      <c r="Q64" s="27"/>
      <c r="R64" s="27"/>
      <c r="S64" s="27"/>
      <c r="T64" s="27"/>
      <c r="U64" s="27"/>
      <c r="V64" s="27"/>
      <c r="W64" s="27"/>
      <c r="X64" s="28"/>
    </row>
    <row r="65" spans="1:24" ht="56.25" customHeight="1" x14ac:dyDescent="0.25">
      <c r="A65" s="12"/>
      <c r="B65" s="51"/>
      <c r="E65" s="51"/>
      <c r="G65" s="1" t="s">
        <v>388</v>
      </c>
      <c r="H65" s="26"/>
      <c r="I65" s="27"/>
      <c r="J65" s="27"/>
      <c r="K65" s="27"/>
      <c r="L65" s="27"/>
      <c r="M65" s="27"/>
      <c r="N65" s="27"/>
      <c r="O65" s="27"/>
      <c r="P65" s="27"/>
      <c r="Q65" s="27"/>
      <c r="R65" s="27"/>
      <c r="S65" s="27"/>
      <c r="T65" s="27"/>
      <c r="U65" s="27"/>
      <c r="V65" s="27"/>
      <c r="W65" s="27"/>
      <c r="X65" s="28"/>
    </row>
    <row r="66" spans="1:24" ht="56.25" customHeight="1" x14ac:dyDescent="0.25">
      <c r="A66" s="12"/>
      <c r="B66" s="51"/>
      <c r="E66" s="51"/>
      <c r="G66" s="1" t="s">
        <v>52</v>
      </c>
      <c r="H66" s="26"/>
      <c r="I66" s="27"/>
      <c r="J66" s="27"/>
      <c r="K66" s="27"/>
      <c r="L66" s="27"/>
      <c r="M66" s="27"/>
      <c r="N66" s="27"/>
      <c r="O66" s="27"/>
      <c r="P66" s="27"/>
      <c r="Q66" s="27"/>
      <c r="R66" s="27"/>
      <c r="S66" s="27"/>
      <c r="T66" s="27"/>
      <c r="U66" s="27"/>
      <c r="V66" s="27"/>
      <c r="W66" s="27"/>
      <c r="X66" s="28"/>
    </row>
    <row r="67" spans="1:24" ht="56.25" customHeight="1" x14ac:dyDescent="0.25">
      <c r="A67" s="12"/>
      <c r="B67" s="51"/>
      <c r="C67" s="12"/>
      <c r="E67" s="51"/>
      <c r="G67" s="1" t="s">
        <v>389</v>
      </c>
      <c r="H67" s="26"/>
      <c r="I67" s="27"/>
      <c r="J67" s="27"/>
      <c r="K67" s="27"/>
      <c r="L67" s="27"/>
      <c r="M67" s="27"/>
      <c r="N67" s="27"/>
      <c r="O67" s="27"/>
      <c r="P67" s="27"/>
      <c r="Q67" s="27"/>
      <c r="R67" s="27"/>
      <c r="S67" s="27"/>
      <c r="T67" s="27"/>
      <c r="U67" s="27"/>
      <c r="V67" s="27"/>
      <c r="W67" s="27"/>
      <c r="X67" s="28"/>
    </row>
    <row r="68" spans="1:24" ht="56.25" customHeight="1" x14ac:dyDescent="0.25">
      <c r="G68" s="1" t="s">
        <v>390</v>
      </c>
      <c r="H68" s="26"/>
      <c r="I68" s="27"/>
      <c r="J68" s="27"/>
      <c r="K68" s="27"/>
      <c r="L68" s="27"/>
      <c r="M68" s="27"/>
      <c r="N68" s="27"/>
      <c r="O68" s="27"/>
      <c r="P68" s="27"/>
      <c r="Q68" s="27"/>
      <c r="R68" s="27"/>
      <c r="S68" s="27"/>
      <c r="T68" s="27"/>
      <c r="U68" s="27"/>
      <c r="V68" s="27"/>
      <c r="W68" s="27"/>
      <c r="X68" s="28"/>
    </row>
    <row r="69" spans="1:24" ht="56.25" customHeight="1" x14ac:dyDescent="0.25">
      <c r="C69" s="13"/>
      <c r="G69" s="1" t="s">
        <v>391</v>
      </c>
      <c r="H69" s="26"/>
      <c r="I69" s="27"/>
      <c r="J69" s="27"/>
      <c r="K69" s="27"/>
      <c r="L69" s="27"/>
      <c r="M69" s="27"/>
      <c r="N69" s="27"/>
      <c r="O69" s="27"/>
      <c r="P69" s="27"/>
      <c r="Q69" s="27"/>
      <c r="R69" s="27"/>
      <c r="S69" s="27"/>
      <c r="T69" s="27"/>
      <c r="U69" s="27"/>
      <c r="V69" s="27"/>
      <c r="W69" s="27"/>
      <c r="X69" s="28"/>
    </row>
    <row r="70" spans="1:24" ht="56.25" customHeight="1" x14ac:dyDescent="0.25">
      <c r="G70" s="1" t="s">
        <v>392</v>
      </c>
      <c r="H70" s="26"/>
      <c r="I70" s="27"/>
      <c r="J70" s="27"/>
      <c r="K70" s="27"/>
      <c r="L70" s="27"/>
      <c r="M70" s="27"/>
      <c r="N70" s="27"/>
      <c r="O70" s="27"/>
      <c r="P70" s="27"/>
      <c r="Q70" s="27"/>
      <c r="R70" s="27"/>
      <c r="S70" s="27"/>
      <c r="T70" s="27"/>
      <c r="U70" s="27"/>
      <c r="V70" s="27"/>
      <c r="W70" s="24"/>
      <c r="X70" s="25"/>
    </row>
    <row r="71" spans="1:24" ht="56.25" customHeight="1" x14ac:dyDescent="0.25">
      <c r="A71" s="12"/>
      <c r="B71" s="51"/>
      <c r="E71" s="51"/>
      <c r="G71" s="4" t="s">
        <v>393</v>
      </c>
      <c r="H71" s="23"/>
      <c r="I71" s="24"/>
      <c r="J71" s="24"/>
      <c r="K71" s="24"/>
      <c r="L71" s="24"/>
      <c r="M71" s="24"/>
      <c r="N71" s="24"/>
      <c r="O71" s="24"/>
      <c r="P71" s="27"/>
      <c r="Q71" s="27"/>
      <c r="R71" s="24"/>
      <c r="S71" s="24"/>
      <c r="T71" s="24"/>
      <c r="U71" s="24"/>
      <c r="V71" s="24"/>
      <c r="W71" s="24"/>
      <c r="X71" s="25"/>
    </row>
    <row r="72" spans="1:24" ht="56.25" customHeight="1" x14ac:dyDescent="0.25">
      <c r="G72" s="4" t="s">
        <v>394</v>
      </c>
      <c r="H72" s="23"/>
      <c r="I72" s="24"/>
      <c r="J72" s="24"/>
      <c r="K72" s="24"/>
      <c r="L72" s="24"/>
      <c r="M72" s="24"/>
      <c r="N72" s="24"/>
      <c r="O72" s="24"/>
      <c r="P72" s="24"/>
      <c r="Q72" s="24"/>
      <c r="R72" s="24"/>
      <c r="S72" s="24"/>
      <c r="T72" s="24"/>
      <c r="U72" s="24"/>
      <c r="V72" s="24"/>
      <c r="W72" s="24"/>
      <c r="X72" s="25"/>
    </row>
    <row r="73" spans="1:24" ht="56.25" customHeight="1" x14ac:dyDescent="0.25">
      <c r="G73" s="4" t="s">
        <v>395</v>
      </c>
      <c r="H73" s="23"/>
      <c r="I73" s="24"/>
      <c r="J73" s="24"/>
      <c r="K73" s="24"/>
      <c r="L73" s="24"/>
      <c r="M73" s="24"/>
      <c r="N73" s="24"/>
      <c r="O73" s="24"/>
      <c r="P73" s="24"/>
      <c r="Q73" s="24"/>
      <c r="R73" s="24"/>
      <c r="S73" s="24"/>
      <c r="T73" s="24"/>
      <c r="U73" s="24"/>
      <c r="V73" s="24"/>
      <c r="W73" s="24"/>
      <c r="X73" s="25"/>
    </row>
    <row r="74" spans="1:24" ht="56.25" customHeight="1" x14ac:dyDescent="0.25">
      <c r="C74" s="12"/>
      <c r="G74" s="4" t="s">
        <v>55</v>
      </c>
      <c r="H74" s="23"/>
      <c r="I74" s="24"/>
      <c r="J74" s="24"/>
      <c r="K74" s="24"/>
      <c r="L74" s="24"/>
      <c r="M74" s="24"/>
      <c r="N74" s="24"/>
      <c r="O74" s="24"/>
      <c r="P74" s="24"/>
      <c r="Q74" s="24"/>
      <c r="R74" s="24"/>
      <c r="S74" s="24"/>
      <c r="T74" s="24"/>
      <c r="U74" s="24"/>
      <c r="V74" s="24"/>
      <c r="W74" s="24"/>
      <c r="X74" s="25"/>
    </row>
    <row r="75" spans="1:24" ht="56.25" customHeight="1" x14ac:dyDescent="0.25">
      <c r="A75" s="12"/>
      <c r="B75" s="51"/>
      <c r="C75" s="12"/>
      <c r="E75" s="51"/>
      <c r="G75" s="4" t="s">
        <v>56</v>
      </c>
      <c r="H75" s="23"/>
      <c r="I75" s="24"/>
      <c r="J75" s="24"/>
      <c r="K75" s="24"/>
      <c r="L75" s="24"/>
      <c r="M75" s="24"/>
      <c r="N75" s="24"/>
      <c r="O75" s="24"/>
      <c r="P75" s="24"/>
      <c r="Q75" s="24"/>
      <c r="R75" s="24"/>
      <c r="S75" s="24"/>
      <c r="T75" s="24"/>
      <c r="U75" s="24"/>
      <c r="V75" s="24"/>
      <c r="W75" s="24"/>
      <c r="X75" s="25"/>
    </row>
    <row r="76" spans="1:24" ht="56.25" customHeight="1" x14ac:dyDescent="0.25">
      <c r="A76" s="12"/>
      <c r="B76" s="51"/>
      <c r="C76" s="12"/>
      <c r="E76" s="51"/>
      <c r="G76" s="4" t="s">
        <v>57</v>
      </c>
      <c r="H76" s="23"/>
      <c r="I76" s="24"/>
      <c r="J76" s="24"/>
      <c r="K76" s="24"/>
      <c r="L76" s="24"/>
      <c r="M76" s="24"/>
      <c r="N76" s="24"/>
      <c r="O76" s="24"/>
      <c r="P76" s="24"/>
      <c r="Q76" s="24"/>
      <c r="R76" s="24"/>
      <c r="S76" s="24"/>
      <c r="T76" s="24"/>
      <c r="U76" s="24"/>
      <c r="V76" s="24"/>
      <c r="W76" s="24"/>
      <c r="X76" s="25"/>
    </row>
    <row r="77" spans="1:24" ht="56.25" customHeight="1" x14ac:dyDescent="0.25">
      <c r="A77" s="12"/>
      <c r="B77" s="51"/>
      <c r="C77" s="12"/>
      <c r="E77" s="51"/>
      <c r="G77" s="4" t="s">
        <v>58</v>
      </c>
      <c r="H77" s="23"/>
      <c r="I77" s="24"/>
      <c r="J77" s="24"/>
      <c r="K77" s="24"/>
      <c r="L77" s="24"/>
      <c r="M77" s="24"/>
      <c r="N77" s="24"/>
      <c r="O77" s="24"/>
      <c r="P77" s="24"/>
      <c r="Q77" s="24"/>
      <c r="R77" s="24"/>
      <c r="S77" s="24"/>
      <c r="T77" s="24"/>
      <c r="U77" s="24"/>
      <c r="V77" s="24"/>
      <c r="W77" s="24"/>
      <c r="X77" s="25"/>
    </row>
    <row r="78" spans="1:24" ht="56.25" customHeight="1" x14ac:dyDescent="0.25">
      <c r="A78" s="12"/>
      <c r="B78" s="51"/>
      <c r="C78" s="12"/>
      <c r="E78" s="51"/>
      <c r="G78" s="4" t="s">
        <v>59</v>
      </c>
      <c r="H78" s="23"/>
      <c r="I78" s="24"/>
      <c r="J78" s="24"/>
      <c r="K78" s="24"/>
      <c r="L78" s="24"/>
      <c r="M78" s="24"/>
      <c r="N78" s="24"/>
      <c r="O78" s="24"/>
      <c r="P78" s="24"/>
      <c r="Q78" s="24"/>
      <c r="R78" s="24"/>
      <c r="S78" s="24"/>
      <c r="T78" s="24"/>
      <c r="U78" s="24"/>
      <c r="V78" s="24"/>
      <c r="W78" s="30"/>
      <c r="X78" s="31"/>
    </row>
    <row r="79" spans="1:24" ht="56.25" customHeight="1" x14ac:dyDescent="0.25">
      <c r="A79" s="13"/>
      <c r="B79" s="51"/>
      <c r="C79" s="12"/>
      <c r="E79" s="51"/>
      <c r="G79" s="6" t="s">
        <v>60</v>
      </c>
      <c r="H79" s="29"/>
      <c r="I79" s="30"/>
      <c r="J79" s="30"/>
      <c r="K79" s="30"/>
      <c r="L79" s="30"/>
      <c r="M79" s="30"/>
      <c r="N79" s="30"/>
      <c r="O79" s="30"/>
      <c r="P79" s="24"/>
      <c r="Q79" s="24"/>
      <c r="R79" s="30"/>
      <c r="S79" s="30"/>
      <c r="T79" s="30"/>
      <c r="U79" s="30"/>
      <c r="V79" s="30"/>
      <c r="W79" s="30"/>
      <c r="X79" s="31"/>
    </row>
    <row r="80" spans="1:24" ht="56.25" customHeight="1" x14ac:dyDescent="0.25">
      <c r="G80" s="6" t="s">
        <v>61</v>
      </c>
      <c r="H80" s="29"/>
      <c r="I80" s="30"/>
      <c r="J80" s="30"/>
      <c r="K80" s="30"/>
      <c r="L80" s="30"/>
      <c r="M80" s="30"/>
      <c r="N80" s="30"/>
      <c r="O80" s="30"/>
      <c r="P80" s="30"/>
      <c r="Q80" s="30"/>
      <c r="R80" s="30"/>
      <c r="S80" s="30"/>
      <c r="T80" s="30"/>
      <c r="U80" s="30"/>
      <c r="V80" s="30"/>
      <c r="W80" s="30"/>
      <c r="X80" s="31"/>
    </row>
    <row r="81" spans="1:24" ht="56.25" customHeight="1" x14ac:dyDescent="0.25">
      <c r="G81" s="6" t="s">
        <v>62</v>
      </c>
      <c r="H81" s="29"/>
      <c r="I81" s="30"/>
      <c r="J81" s="30"/>
      <c r="K81" s="30"/>
      <c r="L81" s="30"/>
      <c r="M81" s="30"/>
      <c r="N81" s="30"/>
      <c r="O81" s="30"/>
      <c r="P81" s="30"/>
      <c r="Q81" s="30"/>
      <c r="R81" s="30"/>
      <c r="S81" s="30"/>
      <c r="T81" s="30"/>
      <c r="U81" s="30"/>
      <c r="V81" s="30"/>
      <c r="W81" s="30"/>
      <c r="X81" s="31"/>
    </row>
    <row r="82" spans="1:24" ht="56.25" customHeight="1" x14ac:dyDescent="0.25">
      <c r="G82" s="6" t="s">
        <v>63</v>
      </c>
      <c r="H82" s="29"/>
      <c r="I82" s="30"/>
      <c r="J82" s="30"/>
      <c r="K82" s="30"/>
      <c r="L82" s="30"/>
      <c r="M82" s="30"/>
      <c r="N82" s="30"/>
      <c r="O82" s="30"/>
      <c r="P82" s="30"/>
      <c r="Q82" s="30"/>
      <c r="R82" s="30"/>
      <c r="S82" s="30"/>
      <c r="T82" s="30"/>
      <c r="U82" s="30"/>
      <c r="V82" s="30"/>
      <c r="W82" s="30"/>
      <c r="X82" s="31"/>
    </row>
    <row r="83" spans="1:24" ht="56.25" customHeight="1" x14ac:dyDescent="0.25">
      <c r="A83" s="12"/>
      <c r="B83" s="51"/>
      <c r="C83" s="12"/>
      <c r="E83" s="51"/>
      <c r="G83" s="6" t="s">
        <v>64</v>
      </c>
      <c r="H83" s="29"/>
      <c r="I83" s="30"/>
      <c r="J83" s="30"/>
      <c r="K83" s="30"/>
      <c r="L83" s="30"/>
      <c r="M83" s="30"/>
      <c r="N83" s="30"/>
      <c r="O83" s="30"/>
      <c r="P83" s="30"/>
      <c r="Q83" s="30"/>
      <c r="R83" s="30"/>
      <c r="S83" s="30"/>
      <c r="T83" s="30"/>
      <c r="U83" s="30"/>
      <c r="V83" s="30"/>
      <c r="W83" s="30"/>
      <c r="X83" s="31"/>
    </row>
    <row r="84" spans="1:24" ht="56.25" customHeight="1" x14ac:dyDescent="0.25">
      <c r="A84" s="12"/>
      <c r="B84" s="51"/>
      <c r="E84" s="51"/>
      <c r="G84" s="6" t="s">
        <v>65</v>
      </c>
      <c r="H84" s="29"/>
      <c r="I84" s="30"/>
      <c r="J84" s="30"/>
      <c r="K84" s="30"/>
      <c r="L84" s="30"/>
      <c r="M84" s="30"/>
      <c r="N84" s="30"/>
      <c r="O84" s="30"/>
      <c r="P84" s="30"/>
      <c r="Q84" s="30"/>
      <c r="R84" s="30"/>
      <c r="S84" s="30"/>
      <c r="T84" s="30"/>
      <c r="U84" s="30"/>
      <c r="V84" s="30"/>
      <c r="W84" s="30"/>
      <c r="X84" s="31"/>
    </row>
    <row r="85" spans="1:24" ht="56.25" customHeight="1" x14ac:dyDescent="0.25">
      <c r="A85" s="12"/>
      <c r="B85" s="51"/>
      <c r="E85" s="51"/>
      <c r="G85" s="6" t="s">
        <v>66</v>
      </c>
      <c r="H85" s="29"/>
      <c r="I85" s="30"/>
      <c r="J85" s="30"/>
      <c r="K85" s="30"/>
      <c r="L85" s="30"/>
      <c r="M85" s="30"/>
      <c r="N85" s="30"/>
      <c r="O85" s="30"/>
      <c r="P85" s="30"/>
      <c r="Q85" s="30"/>
      <c r="R85" s="30"/>
      <c r="S85" s="30"/>
      <c r="T85" s="30"/>
      <c r="U85" s="30"/>
      <c r="V85" s="30"/>
      <c r="W85" s="30"/>
      <c r="X85" s="31"/>
    </row>
    <row r="86" spans="1:24" ht="56.25" customHeight="1" x14ac:dyDescent="0.25">
      <c r="A86" s="12"/>
      <c r="B86" s="51"/>
      <c r="E86" s="51"/>
      <c r="G86" s="6" t="s">
        <v>67</v>
      </c>
      <c r="H86" s="29"/>
      <c r="I86" s="30"/>
      <c r="J86" s="30"/>
      <c r="K86" s="30"/>
      <c r="L86" s="30"/>
      <c r="M86" s="30"/>
      <c r="N86" s="30"/>
      <c r="O86" s="30"/>
      <c r="P86" s="30"/>
      <c r="Q86" s="30"/>
      <c r="R86" s="30"/>
      <c r="S86" s="30"/>
      <c r="T86" s="30"/>
      <c r="U86" s="30"/>
      <c r="V86" s="30"/>
      <c r="W86" s="30"/>
      <c r="X86" s="31"/>
    </row>
    <row r="87" spans="1:24" ht="56.25" customHeight="1" x14ac:dyDescent="0.25">
      <c r="A87" s="12"/>
      <c r="B87" s="51"/>
      <c r="C87" s="12"/>
      <c r="E87" s="51"/>
      <c r="G87" s="6" t="s">
        <v>68</v>
      </c>
      <c r="H87" s="29"/>
      <c r="I87" s="30"/>
      <c r="J87" s="30"/>
      <c r="K87" s="30"/>
      <c r="L87" s="30"/>
      <c r="M87" s="30"/>
      <c r="N87" s="30"/>
      <c r="O87" s="30"/>
      <c r="P87" s="30"/>
      <c r="Q87" s="30"/>
      <c r="R87" s="30"/>
      <c r="S87" s="30"/>
      <c r="T87" s="30"/>
      <c r="U87" s="30"/>
      <c r="V87" s="30"/>
      <c r="W87" s="24"/>
      <c r="X87" s="25"/>
    </row>
    <row r="88" spans="1:24" ht="56.25" customHeight="1" x14ac:dyDescent="0.25">
      <c r="C88" s="12"/>
      <c r="G88" s="4" t="s">
        <v>69</v>
      </c>
      <c r="H88" s="23"/>
      <c r="I88" s="24"/>
      <c r="J88" s="24"/>
      <c r="K88" s="24"/>
      <c r="L88" s="24"/>
      <c r="M88" s="24"/>
      <c r="N88" s="24"/>
      <c r="O88" s="24"/>
      <c r="P88" s="30"/>
      <c r="Q88" s="30"/>
      <c r="R88" s="24"/>
      <c r="S88" s="24"/>
      <c r="T88" s="24"/>
      <c r="U88" s="24"/>
      <c r="V88" s="24"/>
      <c r="W88" s="30"/>
      <c r="X88" s="31"/>
    </row>
    <row r="89" spans="1:24" ht="56.25" customHeight="1" x14ac:dyDescent="0.25">
      <c r="C89" s="12"/>
      <c r="G89" s="6" t="s">
        <v>70</v>
      </c>
      <c r="H89" s="29"/>
      <c r="I89" s="30"/>
      <c r="J89" s="30"/>
      <c r="K89" s="30"/>
      <c r="L89" s="30"/>
      <c r="M89" s="30"/>
      <c r="N89" s="30"/>
      <c r="O89" s="30"/>
      <c r="P89" s="24"/>
      <c r="Q89" s="24"/>
      <c r="R89" s="30"/>
      <c r="S89" s="30"/>
      <c r="T89" s="30"/>
      <c r="U89" s="30"/>
      <c r="V89" s="30"/>
      <c r="W89" s="30"/>
      <c r="X89" s="31"/>
    </row>
    <row r="90" spans="1:24" ht="56.25" customHeight="1" x14ac:dyDescent="0.25">
      <c r="A90" s="12"/>
      <c r="B90" s="51"/>
      <c r="C90" s="12"/>
      <c r="E90" s="51"/>
      <c r="G90" s="6" t="s">
        <v>71</v>
      </c>
      <c r="H90" s="29"/>
      <c r="I90" s="30"/>
      <c r="J90" s="30"/>
      <c r="K90" s="30"/>
      <c r="L90" s="30"/>
      <c r="M90" s="30"/>
      <c r="N90" s="30"/>
      <c r="O90" s="30"/>
      <c r="P90" s="30"/>
      <c r="Q90" s="30"/>
      <c r="R90" s="30"/>
      <c r="S90" s="30"/>
      <c r="T90" s="30"/>
      <c r="U90" s="30"/>
      <c r="V90" s="30"/>
      <c r="W90" s="30"/>
      <c r="X90" s="31"/>
    </row>
    <row r="91" spans="1:24" ht="56.25" customHeight="1" x14ac:dyDescent="0.25">
      <c r="A91" s="12"/>
      <c r="B91" s="51"/>
      <c r="C91" s="13"/>
      <c r="E91" s="51"/>
      <c r="G91" s="6" t="s">
        <v>72</v>
      </c>
      <c r="H91" s="29"/>
      <c r="I91" s="30"/>
      <c r="J91" s="30"/>
      <c r="K91" s="30"/>
      <c r="L91" s="30"/>
      <c r="M91" s="30"/>
      <c r="N91" s="30"/>
      <c r="O91" s="30"/>
      <c r="P91" s="30"/>
      <c r="Q91" s="30"/>
      <c r="R91" s="30"/>
      <c r="S91" s="30"/>
      <c r="T91" s="30"/>
      <c r="U91" s="30"/>
      <c r="V91" s="30"/>
      <c r="W91" s="24"/>
      <c r="X91" s="25"/>
    </row>
    <row r="92" spans="1:24" ht="56.25" customHeight="1" x14ac:dyDescent="0.25">
      <c r="A92" s="12"/>
      <c r="B92" s="51"/>
      <c r="E92" s="51"/>
      <c r="G92" s="4" t="s">
        <v>73</v>
      </c>
      <c r="H92" s="23"/>
      <c r="I92" s="24"/>
      <c r="J92" s="24"/>
      <c r="K92" s="24"/>
      <c r="L92" s="24"/>
      <c r="M92" s="24"/>
      <c r="N92" s="24"/>
      <c r="O92" s="24"/>
      <c r="P92" s="30"/>
      <c r="Q92" s="30"/>
      <c r="R92" s="24"/>
      <c r="S92" s="24"/>
      <c r="T92" s="24"/>
      <c r="U92" s="24"/>
      <c r="V92" s="24"/>
      <c r="W92" s="30"/>
      <c r="X92" s="31"/>
    </row>
    <row r="93" spans="1:24" ht="56.25" customHeight="1" x14ac:dyDescent="0.25">
      <c r="A93" s="12"/>
      <c r="B93" s="51"/>
      <c r="E93" s="51"/>
      <c r="G93" s="6" t="s">
        <v>74</v>
      </c>
      <c r="H93" s="29"/>
      <c r="I93" s="30"/>
      <c r="J93" s="30"/>
      <c r="K93" s="30"/>
      <c r="L93" s="30"/>
      <c r="M93" s="30"/>
      <c r="N93" s="30"/>
      <c r="O93" s="30"/>
      <c r="P93" s="24"/>
      <c r="Q93" s="24"/>
      <c r="R93" s="30"/>
      <c r="S93" s="30"/>
      <c r="T93" s="30"/>
      <c r="U93" s="30"/>
      <c r="V93" s="30"/>
      <c r="W93" s="30"/>
      <c r="X93" s="31"/>
    </row>
    <row r="94" spans="1:24" ht="56.25" customHeight="1" x14ac:dyDescent="0.25">
      <c r="A94" s="12"/>
      <c r="B94" s="51"/>
      <c r="E94" s="51"/>
      <c r="G94" s="6" t="s">
        <v>75</v>
      </c>
      <c r="H94" s="29"/>
      <c r="I94" s="30"/>
      <c r="J94" s="30"/>
      <c r="K94" s="30"/>
      <c r="L94" s="30"/>
      <c r="M94" s="30"/>
      <c r="N94" s="30"/>
      <c r="O94" s="30"/>
      <c r="P94" s="30"/>
      <c r="Q94" s="30"/>
      <c r="R94" s="30"/>
      <c r="S94" s="30"/>
      <c r="T94" s="30"/>
      <c r="U94" s="30"/>
      <c r="V94" s="30"/>
      <c r="W94" s="24"/>
      <c r="X94" s="25"/>
    </row>
    <row r="95" spans="1:24" ht="56.25" customHeight="1" x14ac:dyDescent="0.25">
      <c r="A95" s="12"/>
      <c r="B95" s="51"/>
      <c r="C95" s="12"/>
      <c r="E95" s="51"/>
      <c r="G95" s="4" t="s">
        <v>76</v>
      </c>
      <c r="H95" s="23"/>
      <c r="I95" s="24"/>
      <c r="J95" s="24"/>
      <c r="K95" s="24"/>
      <c r="L95" s="24"/>
      <c r="M95" s="24"/>
      <c r="N95" s="24"/>
      <c r="O95" s="24"/>
      <c r="P95" s="30"/>
      <c r="Q95" s="30"/>
      <c r="R95" s="24"/>
      <c r="S95" s="24"/>
      <c r="T95" s="24"/>
      <c r="U95" s="24"/>
      <c r="V95" s="24"/>
      <c r="W95" s="24"/>
      <c r="X95" s="25"/>
    </row>
    <row r="96" spans="1:24" ht="56.25" customHeight="1" x14ac:dyDescent="0.25">
      <c r="A96" s="12"/>
      <c r="B96" s="51"/>
      <c r="C96" s="12"/>
      <c r="E96" s="51"/>
      <c r="G96" s="4" t="s">
        <v>77</v>
      </c>
      <c r="H96" s="23"/>
      <c r="I96" s="24"/>
      <c r="J96" s="24"/>
      <c r="K96" s="24"/>
      <c r="L96" s="24"/>
      <c r="M96" s="24"/>
      <c r="N96" s="24"/>
      <c r="O96" s="24"/>
      <c r="P96" s="24"/>
      <c r="Q96" s="24"/>
      <c r="R96" s="24"/>
      <c r="S96" s="24"/>
      <c r="T96" s="24"/>
      <c r="U96" s="24"/>
      <c r="V96" s="24"/>
      <c r="W96" s="27"/>
      <c r="X96" s="28"/>
    </row>
    <row r="97" spans="1:24" ht="56.25" customHeight="1" x14ac:dyDescent="0.25">
      <c r="C97" s="12"/>
      <c r="G97" s="1" t="s">
        <v>78</v>
      </c>
      <c r="H97" s="26"/>
      <c r="I97" s="27"/>
      <c r="J97" s="27"/>
      <c r="K97" s="27"/>
      <c r="L97" s="27"/>
      <c r="M97" s="27"/>
      <c r="N97" s="27"/>
      <c r="O97" s="27"/>
      <c r="P97" s="24"/>
      <c r="Q97" s="24"/>
      <c r="R97" s="27"/>
      <c r="S97" s="27"/>
      <c r="T97" s="27"/>
      <c r="U97" s="27"/>
      <c r="V97" s="27"/>
      <c r="W97" s="24"/>
      <c r="X97" s="25"/>
    </row>
    <row r="98" spans="1:24" ht="56.25" customHeight="1" x14ac:dyDescent="0.25">
      <c r="C98" s="12"/>
      <c r="G98" s="4" t="s">
        <v>79</v>
      </c>
      <c r="H98" s="23"/>
      <c r="I98" s="24"/>
      <c r="J98" s="24"/>
      <c r="K98" s="24"/>
      <c r="L98" s="24"/>
      <c r="M98" s="24"/>
      <c r="N98" s="24"/>
      <c r="O98" s="24"/>
      <c r="P98" s="27"/>
      <c r="Q98" s="27"/>
      <c r="R98" s="24"/>
      <c r="S98" s="24"/>
      <c r="T98" s="24"/>
      <c r="U98" s="24"/>
      <c r="V98" s="24"/>
      <c r="W98" s="24"/>
      <c r="X98" s="25"/>
    </row>
    <row r="99" spans="1:24" ht="56.25" customHeight="1" x14ac:dyDescent="0.25">
      <c r="A99" s="12"/>
      <c r="B99" s="12"/>
      <c r="C99" s="12"/>
      <c r="D99" s="14"/>
      <c r="E99" s="12"/>
      <c r="F99" s="14"/>
      <c r="G99" s="4" t="s">
        <v>80</v>
      </c>
      <c r="H99" s="23"/>
      <c r="I99" s="24"/>
      <c r="J99" s="24"/>
      <c r="K99" s="24"/>
      <c r="L99" s="24"/>
      <c r="M99" s="24"/>
      <c r="N99" s="24"/>
      <c r="O99" s="24"/>
      <c r="P99" s="24"/>
      <c r="Q99" s="24"/>
      <c r="R99" s="24"/>
      <c r="S99" s="24"/>
      <c r="T99" s="24"/>
      <c r="U99" s="24"/>
      <c r="V99" s="24"/>
      <c r="W99" s="24"/>
      <c r="X99" s="25"/>
    </row>
    <row r="100" spans="1:24" ht="56.25" customHeight="1" x14ac:dyDescent="0.25">
      <c r="A100" s="12"/>
      <c r="B100" s="51"/>
      <c r="E100" s="51"/>
      <c r="G100" s="4" t="s">
        <v>81</v>
      </c>
      <c r="H100" s="23"/>
      <c r="I100" s="24"/>
      <c r="J100" s="24"/>
      <c r="K100" s="24"/>
      <c r="L100" s="24"/>
      <c r="M100" s="24"/>
      <c r="N100" s="24"/>
      <c r="O100" s="24"/>
      <c r="P100" s="24"/>
      <c r="Q100" s="24"/>
      <c r="R100" s="24"/>
      <c r="S100" s="24"/>
      <c r="T100" s="24"/>
      <c r="U100" s="24"/>
      <c r="V100" s="24"/>
      <c r="W100" s="24"/>
      <c r="X100" s="25"/>
    </row>
    <row r="101" spans="1:24" ht="56.25" customHeight="1" x14ac:dyDescent="0.25">
      <c r="A101" s="12"/>
      <c r="B101" s="51"/>
      <c r="E101" s="51"/>
      <c r="G101" s="4" t="s">
        <v>82</v>
      </c>
      <c r="H101" s="23"/>
      <c r="I101" s="24"/>
      <c r="J101" s="24"/>
      <c r="K101" s="24"/>
      <c r="L101" s="24"/>
      <c r="M101" s="24"/>
      <c r="N101" s="24"/>
      <c r="O101" s="24"/>
      <c r="P101" s="24"/>
      <c r="Q101" s="24"/>
      <c r="R101" s="24"/>
      <c r="S101" s="24"/>
      <c r="T101" s="24"/>
      <c r="U101" s="24"/>
      <c r="V101" s="24"/>
      <c r="W101" s="24"/>
      <c r="X101" s="25"/>
    </row>
    <row r="102" spans="1:24" ht="56.25" customHeight="1" x14ac:dyDescent="0.25">
      <c r="A102" s="12"/>
      <c r="B102" s="51"/>
      <c r="C102" s="12"/>
      <c r="E102" s="51"/>
      <c r="G102" s="4" t="s">
        <v>83</v>
      </c>
      <c r="H102" s="23"/>
      <c r="I102" s="24"/>
      <c r="J102" s="24"/>
      <c r="K102" s="24"/>
      <c r="L102" s="24"/>
      <c r="M102" s="24"/>
      <c r="N102" s="24"/>
      <c r="O102" s="24"/>
      <c r="P102" s="24"/>
      <c r="Q102" s="24"/>
      <c r="R102" s="24"/>
      <c r="S102" s="24"/>
      <c r="T102" s="24"/>
      <c r="U102" s="24"/>
      <c r="V102" s="24"/>
      <c r="W102" s="24"/>
      <c r="X102" s="25"/>
    </row>
    <row r="103" spans="1:24" ht="56.25" customHeight="1" x14ac:dyDescent="0.25">
      <c r="C103" s="12"/>
      <c r="D103" s="10"/>
      <c r="F103" s="10"/>
      <c r="G103" s="4" t="s">
        <v>84</v>
      </c>
      <c r="H103" s="23"/>
      <c r="I103" s="24"/>
      <c r="J103" s="24"/>
      <c r="K103" s="24"/>
      <c r="L103" s="24"/>
      <c r="M103" s="24"/>
      <c r="N103" s="24"/>
      <c r="O103" s="24"/>
      <c r="P103" s="24"/>
      <c r="Q103" s="24"/>
      <c r="R103" s="24"/>
      <c r="S103" s="24"/>
      <c r="T103" s="24"/>
      <c r="U103" s="24"/>
      <c r="V103" s="24"/>
      <c r="W103" s="24"/>
      <c r="X103" s="25"/>
    </row>
    <row r="104" spans="1:24" ht="56.25" customHeight="1" x14ac:dyDescent="0.25">
      <c r="C104" s="12"/>
      <c r="D104" s="10"/>
      <c r="F104" s="10"/>
      <c r="G104" s="4" t="s">
        <v>85</v>
      </c>
      <c r="H104" s="23"/>
      <c r="I104" s="24"/>
      <c r="J104" s="24"/>
      <c r="K104" s="24"/>
      <c r="L104" s="24"/>
      <c r="M104" s="24"/>
      <c r="N104" s="24"/>
      <c r="O104" s="24"/>
      <c r="P104" s="24"/>
      <c r="Q104" s="24"/>
      <c r="R104" s="24"/>
      <c r="S104" s="24"/>
      <c r="T104" s="24"/>
      <c r="U104" s="24"/>
      <c r="V104" s="24"/>
      <c r="W104" s="24"/>
      <c r="X104" s="25"/>
    </row>
    <row r="105" spans="1:24" ht="56.25" customHeight="1" x14ac:dyDescent="0.25">
      <c r="A105" s="12"/>
      <c r="B105" s="12"/>
      <c r="C105" s="12"/>
      <c r="D105" s="10"/>
      <c r="E105" s="12"/>
      <c r="F105" s="10"/>
      <c r="G105" s="4" t="s">
        <v>86</v>
      </c>
      <c r="H105" s="23"/>
      <c r="I105" s="24"/>
      <c r="J105" s="24"/>
      <c r="K105" s="24"/>
      <c r="L105" s="24"/>
      <c r="M105" s="24"/>
      <c r="N105" s="24"/>
      <c r="O105" s="24"/>
      <c r="P105" s="24"/>
      <c r="Q105" s="24"/>
      <c r="R105" s="24"/>
      <c r="S105" s="24"/>
      <c r="T105" s="24"/>
      <c r="U105" s="24"/>
      <c r="V105" s="24"/>
      <c r="W105" s="24"/>
      <c r="X105" s="25"/>
    </row>
    <row r="106" spans="1:24" ht="56.25" customHeight="1" x14ac:dyDescent="0.25">
      <c r="A106" s="12"/>
      <c r="B106" s="12"/>
      <c r="C106" s="12"/>
      <c r="D106" s="14"/>
      <c r="E106" s="12"/>
      <c r="F106" s="14"/>
      <c r="G106" s="4" t="s">
        <v>87</v>
      </c>
      <c r="H106" s="23"/>
      <c r="I106" s="24"/>
      <c r="J106" s="24"/>
      <c r="K106" s="24"/>
      <c r="L106" s="24"/>
      <c r="M106" s="24"/>
      <c r="N106" s="24"/>
      <c r="O106" s="24"/>
      <c r="P106" s="24"/>
      <c r="Q106" s="24"/>
      <c r="R106" s="24"/>
      <c r="S106" s="24"/>
      <c r="T106" s="24"/>
      <c r="U106" s="24"/>
      <c r="V106" s="24"/>
      <c r="W106" s="24"/>
      <c r="X106" s="25"/>
    </row>
    <row r="107" spans="1:24" ht="56.25" customHeight="1" x14ac:dyDescent="0.25">
      <c r="A107" s="13"/>
      <c r="B107" s="51"/>
      <c r="C107" s="12"/>
      <c r="E107" s="51"/>
      <c r="G107" s="4" t="s">
        <v>88</v>
      </c>
      <c r="H107" s="23"/>
      <c r="I107" s="24"/>
      <c r="J107" s="24"/>
      <c r="K107" s="24"/>
      <c r="L107" s="24"/>
      <c r="M107" s="24"/>
      <c r="N107" s="24"/>
      <c r="O107" s="24"/>
      <c r="P107" s="24"/>
      <c r="Q107" s="24"/>
      <c r="R107" s="24"/>
      <c r="S107" s="24"/>
      <c r="T107" s="24"/>
      <c r="U107" s="24"/>
      <c r="V107" s="24"/>
      <c r="W107" s="24"/>
      <c r="X107" s="25"/>
    </row>
    <row r="108" spans="1:24" ht="56.25" customHeight="1" x14ac:dyDescent="0.25">
      <c r="C108" s="12"/>
      <c r="G108" s="4" t="s">
        <v>89</v>
      </c>
      <c r="H108" s="23"/>
      <c r="I108" s="24"/>
      <c r="J108" s="24"/>
      <c r="K108" s="24"/>
      <c r="L108" s="24"/>
      <c r="M108" s="24"/>
      <c r="N108" s="24"/>
      <c r="O108" s="24"/>
      <c r="P108" s="24"/>
      <c r="Q108" s="24"/>
      <c r="R108" s="24"/>
      <c r="S108" s="24"/>
      <c r="T108" s="24"/>
      <c r="U108" s="24"/>
      <c r="V108" s="24"/>
      <c r="W108" s="24"/>
      <c r="X108" s="25"/>
    </row>
    <row r="109" spans="1:24" ht="56.25" customHeight="1" x14ac:dyDescent="0.25">
      <c r="G109" s="4" t="s">
        <v>90</v>
      </c>
      <c r="H109" s="23"/>
      <c r="I109" s="24"/>
      <c r="J109" s="24"/>
      <c r="K109" s="24"/>
      <c r="L109" s="24"/>
      <c r="M109" s="24"/>
      <c r="N109" s="24"/>
      <c r="O109" s="24"/>
      <c r="P109" s="24"/>
      <c r="Q109" s="24"/>
      <c r="R109" s="24"/>
      <c r="S109" s="24"/>
      <c r="T109" s="24"/>
      <c r="U109" s="24"/>
      <c r="V109" s="24"/>
      <c r="W109" s="24"/>
      <c r="X109" s="25"/>
    </row>
    <row r="110" spans="1:24" ht="56.25" customHeight="1" x14ac:dyDescent="0.25">
      <c r="A110" s="12"/>
      <c r="B110" s="51"/>
      <c r="E110" s="51"/>
      <c r="G110" s="4" t="s">
        <v>91</v>
      </c>
      <c r="H110" s="23"/>
      <c r="I110" s="24"/>
      <c r="J110" s="24"/>
      <c r="K110" s="24"/>
      <c r="L110" s="24"/>
      <c r="M110" s="24"/>
      <c r="N110" s="24"/>
      <c r="O110" s="24"/>
      <c r="P110" s="24"/>
      <c r="Q110" s="24"/>
      <c r="R110" s="24"/>
      <c r="S110" s="24"/>
      <c r="T110" s="24"/>
      <c r="U110" s="24"/>
      <c r="V110" s="24"/>
      <c r="W110" s="24"/>
      <c r="X110" s="25"/>
    </row>
    <row r="111" spans="1:24" ht="56.25" customHeight="1" x14ac:dyDescent="0.25">
      <c r="A111" s="12"/>
      <c r="B111" s="51"/>
      <c r="C111" s="12"/>
      <c r="E111" s="51"/>
      <c r="G111" s="4" t="s">
        <v>92</v>
      </c>
      <c r="H111" s="23"/>
      <c r="I111" s="24"/>
      <c r="J111" s="24"/>
      <c r="K111" s="24"/>
      <c r="L111" s="24"/>
      <c r="M111" s="24"/>
      <c r="N111" s="24"/>
      <c r="O111" s="24"/>
      <c r="P111" s="24"/>
      <c r="Q111" s="24"/>
      <c r="R111" s="24"/>
      <c r="S111" s="24"/>
      <c r="T111" s="24"/>
      <c r="U111" s="24"/>
      <c r="V111" s="24"/>
      <c r="W111" s="24"/>
      <c r="X111" s="25"/>
    </row>
    <row r="112" spans="1:24" ht="56.25" customHeight="1" x14ac:dyDescent="0.25">
      <c r="A112" s="12"/>
      <c r="B112" s="51"/>
      <c r="C112" s="12"/>
      <c r="E112" s="51"/>
      <c r="G112" s="4" t="s">
        <v>93</v>
      </c>
      <c r="H112" s="23"/>
      <c r="I112" s="24"/>
      <c r="J112" s="24"/>
      <c r="K112" s="24"/>
      <c r="L112" s="24"/>
      <c r="M112" s="24"/>
      <c r="N112" s="24"/>
      <c r="O112" s="24"/>
      <c r="P112" s="24"/>
      <c r="Q112" s="24"/>
      <c r="R112" s="24"/>
      <c r="S112" s="24"/>
      <c r="T112" s="24"/>
      <c r="U112" s="24"/>
      <c r="V112" s="24"/>
      <c r="W112" s="24"/>
      <c r="X112" s="25"/>
    </row>
    <row r="113" spans="1:24" ht="56.25" customHeight="1" x14ac:dyDescent="0.25">
      <c r="A113" s="13"/>
      <c r="B113" s="51"/>
      <c r="C113" s="12"/>
      <c r="E113" s="51"/>
      <c r="G113" s="4" t="s">
        <v>94</v>
      </c>
      <c r="H113" s="23"/>
      <c r="I113" s="24"/>
      <c r="J113" s="24"/>
      <c r="K113" s="24"/>
      <c r="L113" s="24"/>
      <c r="M113" s="24"/>
      <c r="N113" s="24"/>
      <c r="O113" s="24"/>
      <c r="P113" s="24"/>
      <c r="Q113" s="24"/>
      <c r="R113" s="24"/>
      <c r="S113" s="24"/>
      <c r="T113" s="24"/>
      <c r="U113" s="24"/>
      <c r="V113" s="24"/>
      <c r="W113" s="24"/>
      <c r="X113" s="25"/>
    </row>
    <row r="114" spans="1:24" ht="56.25" customHeight="1" x14ac:dyDescent="0.25">
      <c r="C114" s="12"/>
      <c r="G114" s="4" t="s">
        <v>95</v>
      </c>
      <c r="H114" s="23"/>
      <c r="I114" s="24"/>
      <c r="J114" s="24"/>
      <c r="K114" s="24"/>
      <c r="L114" s="24"/>
      <c r="M114" s="24"/>
      <c r="N114" s="24"/>
      <c r="O114" s="24"/>
      <c r="P114" s="24"/>
      <c r="Q114" s="24"/>
      <c r="R114" s="24"/>
      <c r="S114" s="24"/>
      <c r="T114" s="24"/>
      <c r="U114" s="24"/>
      <c r="V114" s="24"/>
      <c r="W114" s="24"/>
      <c r="X114" s="25"/>
    </row>
    <row r="115" spans="1:24" ht="56.25" customHeight="1" x14ac:dyDescent="0.25">
      <c r="A115" s="12"/>
      <c r="B115" s="51"/>
      <c r="E115" s="51"/>
      <c r="G115" s="4" t="s">
        <v>96</v>
      </c>
      <c r="H115" s="23"/>
      <c r="I115" s="24"/>
      <c r="J115" s="24"/>
      <c r="K115" s="24"/>
      <c r="L115" s="24"/>
      <c r="M115" s="24"/>
      <c r="N115" s="24"/>
      <c r="O115" s="24"/>
      <c r="P115" s="24"/>
      <c r="Q115" s="24"/>
      <c r="R115" s="24"/>
      <c r="S115" s="24"/>
      <c r="T115" s="24"/>
      <c r="U115" s="24"/>
      <c r="V115" s="24"/>
      <c r="W115" s="24"/>
      <c r="X115" s="25"/>
    </row>
    <row r="116" spans="1:24" ht="56.25" customHeight="1" x14ac:dyDescent="0.25">
      <c r="A116" s="12"/>
      <c r="B116" s="51"/>
      <c r="E116" s="51"/>
      <c r="G116" s="4" t="s">
        <v>97</v>
      </c>
      <c r="H116" s="23"/>
      <c r="I116" s="24"/>
      <c r="J116" s="24"/>
      <c r="K116" s="24"/>
      <c r="L116" s="24"/>
      <c r="M116" s="24"/>
      <c r="N116" s="24"/>
      <c r="O116" s="24"/>
      <c r="P116" s="24"/>
      <c r="Q116" s="24"/>
      <c r="R116" s="24"/>
      <c r="S116" s="24"/>
      <c r="T116" s="24"/>
      <c r="U116" s="24"/>
      <c r="V116" s="24"/>
      <c r="W116" s="24"/>
      <c r="X116" s="25"/>
    </row>
    <row r="117" spans="1:24" ht="56.25" customHeight="1" x14ac:dyDescent="0.25">
      <c r="A117" s="12"/>
      <c r="B117" s="51"/>
      <c r="C117" s="12"/>
      <c r="E117" s="51"/>
      <c r="G117" s="4" t="s">
        <v>98</v>
      </c>
      <c r="H117" s="23"/>
      <c r="I117" s="24"/>
      <c r="J117" s="24"/>
      <c r="K117" s="24"/>
      <c r="L117" s="24"/>
      <c r="M117" s="24"/>
      <c r="N117" s="24"/>
      <c r="O117" s="24"/>
      <c r="P117" s="24"/>
      <c r="Q117" s="24"/>
      <c r="R117" s="24"/>
      <c r="S117" s="24"/>
      <c r="T117" s="24"/>
      <c r="U117" s="24"/>
      <c r="V117" s="24"/>
      <c r="W117" s="24"/>
      <c r="X117" s="25"/>
    </row>
    <row r="118" spans="1:24" ht="56.25" customHeight="1" x14ac:dyDescent="0.25">
      <c r="A118" s="12"/>
      <c r="B118" s="51"/>
      <c r="C118" s="12"/>
      <c r="E118" s="51"/>
      <c r="G118" s="4" t="s">
        <v>99</v>
      </c>
      <c r="H118" s="23"/>
      <c r="I118" s="24"/>
      <c r="J118" s="24"/>
      <c r="K118" s="24"/>
      <c r="L118" s="24"/>
      <c r="M118" s="24"/>
      <c r="N118" s="24"/>
      <c r="O118" s="24"/>
      <c r="P118" s="24"/>
      <c r="Q118" s="24"/>
      <c r="R118" s="24"/>
      <c r="S118" s="24"/>
      <c r="T118" s="24"/>
      <c r="U118" s="24"/>
      <c r="V118" s="24"/>
      <c r="W118" s="24"/>
      <c r="X118" s="25"/>
    </row>
    <row r="119" spans="1:24" ht="56.25" customHeight="1" x14ac:dyDescent="0.25">
      <c r="A119" s="12"/>
      <c r="B119" s="51"/>
      <c r="C119" s="13"/>
      <c r="E119" s="51"/>
      <c r="G119" s="4" t="s">
        <v>100</v>
      </c>
      <c r="H119" s="23"/>
      <c r="I119" s="24"/>
      <c r="J119" s="24"/>
      <c r="K119" s="24"/>
      <c r="L119" s="24"/>
      <c r="M119" s="24"/>
      <c r="N119" s="24"/>
      <c r="O119" s="24"/>
      <c r="P119" s="24"/>
      <c r="Q119" s="24"/>
      <c r="R119" s="24"/>
      <c r="S119" s="24"/>
      <c r="T119" s="24"/>
      <c r="U119" s="24"/>
      <c r="V119" s="24"/>
      <c r="W119" s="24"/>
      <c r="X119" s="25"/>
    </row>
    <row r="120" spans="1:24" ht="56.25" customHeight="1" x14ac:dyDescent="0.25">
      <c r="A120" s="12"/>
      <c r="B120" s="51"/>
      <c r="E120" s="51"/>
      <c r="G120" s="4" t="s">
        <v>101</v>
      </c>
      <c r="H120" s="23"/>
      <c r="I120" s="24"/>
      <c r="J120" s="24"/>
      <c r="K120" s="24"/>
      <c r="L120" s="24"/>
      <c r="M120" s="24"/>
      <c r="N120" s="24"/>
      <c r="O120" s="24"/>
      <c r="P120" s="24"/>
      <c r="Q120" s="24"/>
      <c r="R120" s="24"/>
      <c r="S120" s="24"/>
      <c r="T120" s="24"/>
      <c r="U120" s="24"/>
      <c r="V120" s="24"/>
      <c r="W120" s="24"/>
      <c r="X120" s="25"/>
    </row>
    <row r="121" spans="1:24" ht="56.25" customHeight="1" x14ac:dyDescent="0.25">
      <c r="A121" s="13"/>
      <c r="B121" s="51"/>
      <c r="E121" s="51"/>
      <c r="G121" s="4" t="s">
        <v>102</v>
      </c>
      <c r="H121" s="23"/>
      <c r="I121" s="24"/>
      <c r="J121" s="24"/>
      <c r="K121" s="24"/>
      <c r="L121" s="24"/>
      <c r="M121" s="24"/>
      <c r="N121" s="24"/>
      <c r="O121" s="24"/>
      <c r="P121" s="24"/>
      <c r="Q121" s="24"/>
      <c r="R121" s="24"/>
      <c r="S121" s="24"/>
      <c r="T121" s="24"/>
      <c r="U121" s="24"/>
      <c r="V121" s="24"/>
      <c r="W121" s="24"/>
      <c r="X121" s="25"/>
    </row>
    <row r="122" spans="1:24" ht="56.25" customHeight="1" x14ac:dyDescent="0.25">
      <c r="A122" s="8"/>
      <c r="B122" s="8"/>
      <c r="C122" s="12"/>
      <c r="D122" s="10"/>
      <c r="E122" s="8"/>
      <c r="F122" s="10"/>
      <c r="G122" s="4" t="s">
        <v>103</v>
      </c>
      <c r="H122" s="23"/>
      <c r="I122" s="24"/>
      <c r="J122" s="24"/>
      <c r="K122" s="24"/>
      <c r="L122" s="24"/>
      <c r="M122" s="24"/>
      <c r="N122" s="24"/>
      <c r="O122" s="24"/>
      <c r="P122" s="24"/>
      <c r="Q122" s="24"/>
      <c r="R122" s="24"/>
      <c r="S122" s="24"/>
      <c r="T122" s="24"/>
      <c r="U122" s="24"/>
      <c r="V122" s="24"/>
      <c r="W122" s="24"/>
      <c r="X122" s="25"/>
    </row>
    <row r="123" spans="1:24" ht="56.25" customHeight="1" x14ac:dyDescent="0.25">
      <c r="C123" s="12"/>
      <c r="D123" s="10"/>
      <c r="F123" s="10"/>
      <c r="G123" s="4" t="s">
        <v>104</v>
      </c>
      <c r="H123" s="23"/>
      <c r="I123" s="24"/>
      <c r="J123" s="24"/>
      <c r="K123" s="24"/>
      <c r="L123" s="24"/>
      <c r="M123" s="24"/>
      <c r="N123" s="24"/>
      <c r="O123" s="24"/>
      <c r="P123" s="24"/>
      <c r="Q123" s="24"/>
      <c r="R123" s="24"/>
      <c r="S123" s="24"/>
      <c r="T123" s="24"/>
      <c r="U123" s="24"/>
      <c r="V123" s="24"/>
      <c r="W123" s="24"/>
      <c r="X123" s="25"/>
    </row>
    <row r="124" spans="1:24" ht="56.25" customHeight="1" x14ac:dyDescent="0.25">
      <c r="C124" s="12"/>
      <c r="G124" s="4" t="s">
        <v>105</v>
      </c>
      <c r="H124" s="23"/>
      <c r="I124" s="24"/>
      <c r="J124" s="24"/>
      <c r="K124" s="24"/>
      <c r="L124" s="24"/>
      <c r="M124" s="24"/>
      <c r="N124" s="24"/>
      <c r="O124" s="24"/>
      <c r="P124" s="24"/>
      <c r="Q124" s="24"/>
      <c r="R124" s="24"/>
      <c r="S124" s="24"/>
      <c r="T124" s="24"/>
      <c r="U124" s="24"/>
      <c r="V124" s="24"/>
      <c r="W124" s="24"/>
      <c r="X124" s="25"/>
    </row>
    <row r="125" spans="1:24" ht="56.25" customHeight="1" x14ac:dyDescent="0.25">
      <c r="C125" s="13"/>
      <c r="G125" s="4" t="s">
        <v>106</v>
      </c>
      <c r="H125" s="23"/>
      <c r="I125" s="24"/>
      <c r="J125" s="24"/>
      <c r="K125" s="24"/>
      <c r="L125" s="24"/>
      <c r="M125" s="24"/>
      <c r="N125" s="24"/>
      <c r="O125" s="24"/>
      <c r="P125" s="24"/>
      <c r="Q125" s="24"/>
      <c r="R125" s="24"/>
      <c r="S125" s="24"/>
      <c r="T125" s="24"/>
      <c r="U125" s="24"/>
      <c r="V125" s="24"/>
      <c r="W125" s="24"/>
      <c r="X125" s="25"/>
    </row>
    <row r="126" spans="1:24" ht="56.25" customHeight="1" x14ac:dyDescent="0.25">
      <c r="G126" s="4" t="s">
        <v>107</v>
      </c>
      <c r="H126" s="23"/>
      <c r="I126" s="24"/>
      <c r="J126" s="24"/>
      <c r="K126" s="24"/>
      <c r="L126" s="24"/>
      <c r="M126" s="24"/>
      <c r="N126" s="24"/>
      <c r="O126" s="24"/>
      <c r="P126" s="24"/>
      <c r="Q126" s="24"/>
      <c r="R126" s="24"/>
      <c r="S126" s="24"/>
      <c r="T126" s="24"/>
      <c r="U126" s="24"/>
      <c r="V126" s="24"/>
      <c r="W126" s="27"/>
      <c r="X126" s="28"/>
    </row>
    <row r="127" spans="1:24" ht="56.25" customHeight="1" x14ac:dyDescent="0.25">
      <c r="C127" s="12"/>
      <c r="G127" s="1" t="s">
        <v>108</v>
      </c>
      <c r="H127" s="26"/>
      <c r="I127" s="27"/>
      <c r="J127" s="27"/>
      <c r="K127" s="27"/>
      <c r="L127" s="27"/>
      <c r="M127" s="27"/>
      <c r="N127" s="27"/>
      <c r="O127" s="27"/>
      <c r="P127" s="24"/>
      <c r="Q127" s="24"/>
      <c r="R127" s="27"/>
      <c r="S127" s="27"/>
      <c r="T127" s="27"/>
      <c r="U127" s="27"/>
      <c r="V127" s="27"/>
      <c r="W127" s="24"/>
      <c r="X127" s="25"/>
    </row>
    <row r="128" spans="1:24" ht="56.25" customHeight="1" x14ac:dyDescent="0.25">
      <c r="C128" s="12"/>
      <c r="G128" s="4" t="s">
        <v>109</v>
      </c>
      <c r="H128" s="23"/>
      <c r="I128" s="24"/>
      <c r="J128" s="24"/>
      <c r="K128" s="24"/>
      <c r="L128" s="24"/>
      <c r="M128" s="24"/>
      <c r="N128" s="24"/>
      <c r="O128" s="24"/>
      <c r="P128" s="27"/>
      <c r="Q128" s="27"/>
      <c r="R128" s="24"/>
      <c r="S128" s="24"/>
      <c r="T128" s="24"/>
      <c r="U128" s="24"/>
      <c r="V128" s="24"/>
      <c r="W128" s="27"/>
      <c r="X128" s="28"/>
    </row>
    <row r="129" spans="3:24" ht="56.25" customHeight="1" x14ac:dyDescent="0.25">
      <c r="C129" s="12"/>
      <c r="D129" s="10"/>
      <c r="F129" s="10"/>
      <c r="G129" s="1" t="s">
        <v>110</v>
      </c>
      <c r="H129" s="26"/>
      <c r="I129" s="27"/>
      <c r="J129" s="27"/>
      <c r="K129" s="27"/>
      <c r="L129" s="27"/>
      <c r="M129" s="27"/>
      <c r="N129" s="27"/>
      <c r="O129" s="27"/>
      <c r="P129" s="24"/>
      <c r="Q129" s="24"/>
      <c r="R129" s="27"/>
      <c r="S129" s="27"/>
      <c r="T129" s="27"/>
      <c r="U129" s="27"/>
      <c r="V129" s="27"/>
      <c r="W129" s="27"/>
      <c r="X129" s="28"/>
    </row>
    <row r="130" spans="3:24" ht="56.25" customHeight="1" x14ac:dyDescent="0.25">
      <c r="C130" s="12"/>
      <c r="D130" s="14"/>
      <c r="F130" s="14"/>
      <c r="G130" s="1" t="s">
        <v>111</v>
      </c>
      <c r="H130" s="26"/>
      <c r="I130" s="27"/>
      <c r="J130" s="27"/>
      <c r="K130" s="27"/>
      <c r="L130" s="27"/>
      <c r="M130" s="27"/>
      <c r="N130" s="27"/>
      <c r="O130" s="27"/>
      <c r="P130" s="27"/>
      <c r="Q130" s="27"/>
      <c r="R130" s="27"/>
      <c r="S130" s="27"/>
      <c r="T130" s="27"/>
      <c r="U130" s="27"/>
      <c r="V130" s="27"/>
      <c r="W130" s="27"/>
      <c r="X130" s="28"/>
    </row>
    <row r="131" spans="3:24" ht="56.25" customHeight="1" x14ac:dyDescent="0.25">
      <c r="C131" s="12"/>
      <c r="G131" s="1" t="s">
        <v>112</v>
      </c>
      <c r="H131" s="26"/>
      <c r="I131" s="27"/>
      <c r="J131" s="27"/>
      <c r="K131" s="27"/>
      <c r="L131" s="27"/>
      <c r="M131" s="27"/>
      <c r="N131" s="27"/>
      <c r="O131" s="27"/>
      <c r="P131" s="27"/>
      <c r="Q131" s="27"/>
      <c r="R131" s="27"/>
      <c r="S131" s="27"/>
      <c r="T131" s="27"/>
      <c r="U131" s="27"/>
      <c r="V131" s="27"/>
      <c r="W131" s="27"/>
      <c r="X131" s="28"/>
    </row>
    <row r="132" spans="3:24" ht="56.25" customHeight="1" x14ac:dyDescent="0.25">
      <c r="C132" s="12"/>
      <c r="G132" s="1" t="s">
        <v>113</v>
      </c>
      <c r="H132" s="26"/>
      <c r="I132" s="27"/>
      <c r="J132" s="27"/>
      <c r="K132" s="27"/>
      <c r="L132" s="27"/>
      <c r="M132" s="27"/>
      <c r="N132" s="27"/>
      <c r="O132" s="27"/>
      <c r="P132" s="27"/>
      <c r="Q132" s="27"/>
      <c r="R132" s="27"/>
      <c r="S132" s="27"/>
      <c r="T132" s="27"/>
      <c r="U132" s="27"/>
      <c r="V132" s="27"/>
      <c r="W132" s="27"/>
      <c r="X132" s="28"/>
    </row>
    <row r="133" spans="3:24" ht="56.25" customHeight="1" x14ac:dyDescent="0.25">
      <c r="C133" s="13"/>
      <c r="G133" s="1" t="s">
        <v>114</v>
      </c>
      <c r="H133" s="26"/>
      <c r="I133" s="27"/>
      <c r="J133" s="27"/>
      <c r="K133" s="27"/>
      <c r="L133" s="27"/>
      <c r="M133" s="27"/>
      <c r="N133" s="27"/>
      <c r="O133" s="27"/>
      <c r="P133" s="27"/>
      <c r="Q133" s="27"/>
      <c r="R133" s="27"/>
      <c r="S133" s="27"/>
      <c r="T133" s="27"/>
      <c r="U133" s="27"/>
      <c r="V133" s="27"/>
      <c r="W133" s="27"/>
      <c r="X133" s="28"/>
    </row>
    <row r="134" spans="3:24" ht="56.25" customHeight="1" x14ac:dyDescent="0.25">
      <c r="C134" s="8"/>
      <c r="G134" s="1" t="s">
        <v>115</v>
      </c>
      <c r="H134" s="26"/>
      <c r="I134" s="27"/>
      <c r="J134" s="27"/>
      <c r="K134" s="27"/>
      <c r="L134" s="27"/>
      <c r="M134" s="27"/>
      <c r="N134" s="27"/>
      <c r="O134" s="27"/>
      <c r="P134" s="27"/>
      <c r="Q134" s="27"/>
      <c r="R134" s="27"/>
      <c r="S134" s="27"/>
      <c r="T134" s="27"/>
      <c r="U134" s="27"/>
      <c r="V134" s="27"/>
      <c r="W134" s="27"/>
      <c r="X134" s="28"/>
    </row>
    <row r="135" spans="3:24" ht="56.25" customHeight="1" x14ac:dyDescent="0.25">
      <c r="G135" s="1" t="s">
        <v>116</v>
      </c>
      <c r="H135" s="26"/>
      <c r="I135" s="27"/>
      <c r="J135" s="27"/>
      <c r="K135" s="27"/>
      <c r="L135" s="27"/>
      <c r="M135" s="27"/>
      <c r="N135" s="27"/>
      <c r="O135" s="27"/>
      <c r="P135" s="27"/>
      <c r="Q135" s="27"/>
      <c r="R135" s="27"/>
      <c r="S135" s="27"/>
      <c r="T135" s="27"/>
      <c r="U135" s="27"/>
      <c r="V135" s="27"/>
      <c r="W135" s="27"/>
      <c r="X135" s="28"/>
    </row>
    <row r="136" spans="3:24" ht="56.25" customHeight="1" x14ac:dyDescent="0.25">
      <c r="D136" s="14"/>
      <c r="F136" s="14"/>
      <c r="G136" s="1" t="s">
        <v>117</v>
      </c>
      <c r="H136" s="26"/>
      <c r="I136" s="27"/>
      <c r="J136" s="27"/>
      <c r="K136" s="27"/>
      <c r="L136" s="27"/>
      <c r="M136" s="27"/>
      <c r="N136" s="27"/>
      <c r="O136" s="27"/>
      <c r="P136" s="27"/>
      <c r="Q136" s="27"/>
      <c r="R136" s="27"/>
      <c r="S136" s="27"/>
      <c r="T136" s="27"/>
      <c r="U136" s="27"/>
      <c r="V136" s="27"/>
      <c r="W136" s="27"/>
      <c r="X136" s="28"/>
    </row>
    <row r="137" spans="3:24" ht="56.25" customHeight="1" x14ac:dyDescent="0.25">
      <c r="G137" s="1" t="s">
        <v>118</v>
      </c>
      <c r="H137" s="26"/>
      <c r="I137" s="27"/>
      <c r="J137" s="27"/>
      <c r="K137" s="27"/>
      <c r="L137" s="27"/>
      <c r="M137" s="27"/>
      <c r="N137" s="27"/>
      <c r="O137" s="27"/>
      <c r="P137" s="27"/>
      <c r="Q137" s="27"/>
      <c r="R137" s="27"/>
      <c r="S137" s="27"/>
      <c r="T137" s="27"/>
      <c r="U137" s="27"/>
      <c r="V137" s="27"/>
      <c r="W137" s="27"/>
      <c r="X137" s="28"/>
    </row>
    <row r="138" spans="3:24" ht="56.25" customHeight="1" x14ac:dyDescent="0.25">
      <c r="G138" s="1" t="s">
        <v>119</v>
      </c>
      <c r="H138" s="26"/>
      <c r="I138" s="27"/>
      <c r="J138" s="27"/>
      <c r="K138" s="27"/>
      <c r="L138" s="27"/>
      <c r="M138" s="27"/>
      <c r="N138" s="27"/>
      <c r="O138" s="27"/>
      <c r="P138" s="27"/>
      <c r="Q138" s="27"/>
      <c r="R138" s="27"/>
      <c r="S138" s="27"/>
      <c r="T138" s="27"/>
      <c r="U138" s="27"/>
      <c r="V138" s="27"/>
      <c r="W138" s="27"/>
      <c r="X138" s="28"/>
    </row>
    <row r="139" spans="3:24" ht="56.25" customHeight="1" x14ac:dyDescent="0.25">
      <c r="G139" s="1" t="s">
        <v>120</v>
      </c>
      <c r="H139" s="26"/>
      <c r="I139" s="27"/>
      <c r="J139" s="27"/>
      <c r="K139" s="27"/>
      <c r="L139" s="27"/>
      <c r="M139" s="27"/>
      <c r="N139" s="27"/>
      <c r="O139" s="27"/>
      <c r="P139" s="27"/>
      <c r="Q139" s="27"/>
      <c r="R139" s="27"/>
      <c r="S139" s="27"/>
      <c r="T139" s="27"/>
      <c r="U139" s="27"/>
      <c r="V139" s="27"/>
      <c r="W139" s="27"/>
      <c r="X139" s="28"/>
    </row>
    <row r="140" spans="3:24" ht="56.25" customHeight="1" x14ac:dyDescent="0.25">
      <c r="G140" s="1" t="s">
        <v>121</v>
      </c>
      <c r="H140" s="26"/>
      <c r="I140" s="27"/>
      <c r="J140" s="27"/>
      <c r="K140" s="27"/>
      <c r="L140" s="27"/>
      <c r="M140" s="27"/>
      <c r="N140" s="27"/>
      <c r="O140" s="27"/>
      <c r="P140" s="27"/>
      <c r="Q140" s="27"/>
      <c r="R140" s="27"/>
      <c r="S140" s="27"/>
      <c r="T140" s="27"/>
      <c r="U140" s="27"/>
      <c r="V140" s="27"/>
      <c r="W140" s="27"/>
      <c r="X140" s="28"/>
    </row>
    <row r="141" spans="3:24" ht="56.25" customHeight="1" x14ac:dyDescent="0.25">
      <c r="G141" s="1" t="s">
        <v>122</v>
      </c>
      <c r="H141" s="26"/>
      <c r="I141" s="27"/>
      <c r="J141" s="27"/>
      <c r="K141" s="27"/>
      <c r="L141" s="27"/>
      <c r="M141" s="27"/>
      <c r="N141" s="27"/>
      <c r="O141" s="27"/>
      <c r="P141" s="27"/>
      <c r="Q141" s="27"/>
      <c r="R141" s="27"/>
      <c r="S141" s="27"/>
      <c r="T141" s="27"/>
      <c r="U141" s="27"/>
      <c r="V141" s="27"/>
      <c r="W141" s="27"/>
      <c r="X141" s="28"/>
    </row>
    <row r="142" spans="3:24" ht="56.25" customHeight="1" x14ac:dyDescent="0.25">
      <c r="D142" s="10"/>
      <c r="F142" s="10"/>
      <c r="G142" s="1" t="s">
        <v>123</v>
      </c>
      <c r="H142" s="26"/>
      <c r="I142" s="27"/>
      <c r="J142" s="27"/>
      <c r="K142" s="27"/>
      <c r="L142" s="27"/>
      <c r="M142" s="27"/>
      <c r="N142" s="27"/>
      <c r="O142" s="27"/>
      <c r="P142" s="27"/>
      <c r="Q142" s="27"/>
      <c r="R142" s="27"/>
      <c r="S142" s="27"/>
      <c r="T142" s="27"/>
      <c r="U142" s="27"/>
      <c r="V142" s="27"/>
      <c r="W142" s="27"/>
      <c r="X142" s="28"/>
    </row>
    <row r="143" spans="3:24" ht="56.25" customHeight="1" x14ac:dyDescent="0.25">
      <c r="D143" s="10"/>
      <c r="F143" s="10"/>
      <c r="G143" s="1" t="s">
        <v>124</v>
      </c>
      <c r="H143" s="26"/>
      <c r="I143" s="27"/>
      <c r="J143" s="27"/>
      <c r="K143" s="27"/>
      <c r="L143" s="27"/>
      <c r="M143" s="27"/>
      <c r="N143" s="27"/>
      <c r="O143" s="27"/>
      <c r="P143" s="27"/>
      <c r="Q143" s="27"/>
      <c r="R143" s="27"/>
      <c r="S143" s="27"/>
      <c r="T143" s="27"/>
      <c r="U143" s="27"/>
      <c r="V143" s="27"/>
      <c r="W143" s="27"/>
      <c r="X143" s="28"/>
    </row>
    <row r="144" spans="3:24" ht="56.25" customHeight="1" x14ac:dyDescent="0.25">
      <c r="D144" s="10"/>
      <c r="F144" s="10"/>
      <c r="G144" s="1" t="s">
        <v>125</v>
      </c>
      <c r="H144" s="26"/>
      <c r="I144" s="27"/>
      <c r="J144" s="27"/>
      <c r="K144" s="27"/>
      <c r="L144" s="27"/>
      <c r="M144" s="27"/>
      <c r="N144" s="27"/>
      <c r="O144" s="27"/>
      <c r="P144" s="27"/>
      <c r="Q144" s="27"/>
      <c r="R144" s="27"/>
      <c r="S144" s="27"/>
      <c r="T144" s="27"/>
      <c r="U144" s="27"/>
      <c r="V144" s="27"/>
      <c r="W144" s="24"/>
      <c r="X144" s="25"/>
    </row>
    <row r="145" spans="4:24" ht="56.25" customHeight="1" x14ac:dyDescent="0.25">
      <c r="G145" s="4" t="s">
        <v>126</v>
      </c>
      <c r="H145" s="23"/>
      <c r="I145" s="24"/>
      <c r="J145" s="24"/>
      <c r="K145" s="24"/>
      <c r="L145" s="24"/>
      <c r="M145" s="24"/>
      <c r="N145" s="24"/>
      <c r="O145" s="24"/>
      <c r="P145" s="27"/>
      <c r="Q145" s="27"/>
      <c r="R145" s="24"/>
      <c r="S145" s="24"/>
      <c r="T145" s="24"/>
      <c r="U145" s="24"/>
      <c r="V145" s="24"/>
      <c r="W145" s="24"/>
      <c r="X145" s="25"/>
    </row>
    <row r="146" spans="4:24" ht="56.25" customHeight="1" x14ac:dyDescent="0.25">
      <c r="G146" s="4" t="s">
        <v>127</v>
      </c>
      <c r="H146" s="23"/>
      <c r="I146" s="24"/>
      <c r="J146" s="24"/>
      <c r="K146" s="24"/>
      <c r="L146" s="24"/>
      <c r="M146" s="24"/>
      <c r="N146" s="24"/>
      <c r="O146" s="24"/>
      <c r="P146" s="24"/>
      <c r="Q146" s="24"/>
      <c r="R146" s="24"/>
      <c r="S146" s="24"/>
      <c r="T146" s="24"/>
      <c r="U146" s="24"/>
      <c r="V146" s="24"/>
      <c r="W146" s="24"/>
      <c r="X146" s="25"/>
    </row>
    <row r="147" spans="4:24" ht="56.25" customHeight="1" x14ac:dyDescent="0.25">
      <c r="G147" s="4" t="s">
        <v>128</v>
      </c>
      <c r="H147" s="23"/>
      <c r="I147" s="24"/>
      <c r="J147" s="24"/>
      <c r="K147" s="24"/>
      <c r="L147" s="24"/>
      <c r="M147" s="24"/>
      <c r="N147" s="24"/>
      <c r="O147" s="24"/>
      <c r="P147" s="24"/>
      <c r="Q147" s="24"/>
      <c r="R147" s="24"/>
      <c r="S147" s="24"/>
      <c r="T147" s="24"/>
      <c r="U147" s="24"/>
      <c r="V147" s="24"/>
      <c r="W147" s="24"/>
      <c r="X147" s="25"/>
    </row>
    <row r="148" spans="4:24" ht="56.25" customHeight="1" x14ac:dyDescent="0.25">
      <c r="D148" s="10"/>
      <c r="F148" s="10"/>
      <c r="G148" s="4" t="s">
        <v>129</v>
      </c>
      <c r="H148" s="23"/>
      <c r="I148" s="24"/>
      <c r="J148" s="24"/>
      <c r="K148" s="24"/>
      <c r="L148" s="24"/>
      <c r="M148" s="24"/>
      <c r="N148" s="24"/>
      <c r="O148" s="24"/>
      <c r="P148" s="24"/>
      <c r="Q148" s="24"/>
      <c r="R148" s="24"/>
      <c r="S148" s="24"/>
      <c r="T148" s="24"/>
      <c r="U148" s="24"/>
      <c r="V148" s="24"/>
      <c r="W148" s="24"/>
      <c r="X148" s="25"/>
    </row>
    <row r="149" spans="4:24" ht="56.25" customHeight="1" x14ac:dyDescent="0.25">
      <c r="D149" s="10"/>
      <c r="F149" s="10"/>
      <c r="G149" s="4" t="s">
        <v>130</v>
      </c>
      <c r="H149" s="23"/>
      <c r="I149" s="24"/>
      <c r="J149" s="24"/>
      <c r="K149" s="24"/>
      <c r="L149" s="24"/>
      <c r="M149" s="24"/>
      <c r="N149" s="24"/>
      <c r="O149" s="24"/>
      <c r="P149" s="24"/>
      <c r="Q149" s="24"/>
      <c r="R149" s="24"/>
      <c r="S149" s="24"/>
      <c r="T149" s="24"/>
      <c r="U149" s="24"/>
      <c r="V149" s="24"/>
      <c r="W149" s="24"/>
      <c r="X149" s="25"/>
    </row>
    <row r="150" spans="4:24" ht="56.25" customHeight="1" x14ac:dyDescent="0.25">
      <c r="D150" s="10"/>
      <c r="F150" s="10"/>
      <c r="G150" s="363" t="s">
        <v>131</v>
      </c>
      <c r="H150" s="23"/>
      <c r="I150" s="24"/>
      <c r="J150" s="24"/>
      <c r="K150" s="24"/>
      <c r="L150" s="24"/>
      <c r="M150" s="24"/>
      <c r="N150" s="24"/>
      <c r="O150" s="24"/>
      <c r="P150" s="24"/>
      <c r="Q150" s="24"/>
      <c r="R150" s="24"/>
      <c r="S150" s="24"/>
      <c r="T150" s="24"/>
      <c r="U150" s="24"/>
      <c r="V150" s="24"/>
      <c r="W150" s="24"/>
      <c r="X150" s="25"/>
    </row>
    <row r="151" spans="4:24" ht="56.25" customHeight="1" x14ac:dyDescent="0.25">
      <c r="D151" s="10"/>
      <c r="F151" s="10"/>
      <c r="G151" s="363"/>
      <c r="H151" s="23"/>
      <c r="I151" s="24"/>
      <c r="J151" s="24"/>
      <c r="K151" s="24"/>
      <c r="L151" s="24"/>
      <c r="M151" s="24"/>
      <c r="N151" s="24"/>
      <c r="O151" s="24"/>
      <c r="P151" s="24"/>
      <c r="Q151" s="24"/>
      <c r="R151" s="24"/>
      <c r="S151" s="24"/>
      <c r="T151" s="24"/>
      <c r="U151" s="24"/>
      <c r="V151" s="24"/>
      <c r="W151" s="24"/>
      <c r="X151" s="25"/>
    </row>
    <row r="152" spans="4:24" ht="56.25" customHeight="1" x14ac:dyDescent="0.25">
      <c r="D152" s="10"/>
      <c r="F152" s="10"/>
      <c r="G152" s="4" t="s">
        <v>132</v>
      </c>
      <c r="H152" s="23"/>
      <c r="I152" s="24"/>
      <c r="J152" s="24"/>
      <c r="K152" s="24"/>
      <c r="L152" s="24"/>
      <c r="M152" s="24"/>
      <c r="N152" s="24"/>
      <c r="O152" s="24"/>
      <c r="P152" s="24"/>
      <c r="Q152" s="24"/>
      <c r="R152" s="24"/>
      <c r="S152" s="24"/>
      <c r="T152" s="24"/>
      <c r="U152" s="24"/>
      <c r="V152" s="24"/>
      <c r="W152" s="24"/>
      <c r="X152" s="25"/>
    </row>
    <row r="153" spans="4:24" ht="56.25" customHeight="1" x14ac:dyDescent="0.25">
      <c r="D153" s="10"/>
      <c r="F153" s="10"/>
      <c r="G153" s="4" t="s">
        <v>133</v>
      </c>
      <c r="H153" s="23"/>
      <c r="I153" s="24"/>
      <c r="J153" s="24"/>
      <c r="K153" s="24"/>
      <c r="L153" s="24"/>
      <c r="M153" s="24"/>
      <c r="N153" s="24"/>
      <c r="O153" s="24"/>
      <c r="P153" s="24"/>
      <c r="Q153" s="24"/>
      <c r="R153" s="24"/>
      <c r="S153" s="24"/>
      <c r="T153" s="24"/>
      <c r="U153" s="24"/>
      <c r="V153" s="24"/>
      <c r="W153" s="24"/>
      <c r="X153" s="25"/>
    </row>
    <row r="154" spans="4:24" ht="56.25" customHeight="1" x14ac:dyDescent="0.25">
      <c r="G154" s="4" t="s">
        <v>134</v>
      </c>
      <c r="H154" s="23"/>
      <c r="I154" s="24"/>
      <c r="J154" s="24"/>
      <c r="K154" s="24"/>
      <c r="L154" s="24"/>
      <c r="M154" s="24"/>
      <c r="N154" s="24"/>
      <c r="O154" s="24"/>
      <c r="P154" s="24"/>
      <c r="Q154" s="24"/>
      <c r="R154" s="24"/>
      <c r="S154" s="24"/>
      <c r="T154" s="24"/>
      <c r="U154" s="24"/>
      <c r="V154" s="24"/>
      <c r="W154" s="33"/>
      <c r="X154" s="34"/>
    </row>
    <row r="155" spans="4:24" ht="56.25" customHeight="1" x14ac:dyDescent="0.25">
      <c r="G155" s="5" t="s">
        <v>135</v>
      </c>
      <c r="H155" s="32"/>
      <c r="I155" s="33"/>
      <c r="J155" s="33"/>
      <c r="K155" s="33"/>
      <c r="L155" s="33"/>
      <c r="M155" s="33"/>
      <c r="N155" s="33"/>
      <c r="O155" s="33"/>
      <c r="P155" s="24"/>
      <c r="Q155" s="24"/>
      <c r="R155" s="33"/>
      <c r="S155" s="33"/>
      <c r="T155" s="33"/>
      <c r="U155" s="33"/>
      <c r="V155" s="33"/>
      <c r="W155" s="27"/>
      <c r="X155" s="28"/>
    </row>
    <row r="156" spans="4:24" ht="56.25" customHeight="1" x14ac:dyDescent="0.25">
      <c r="G156" s="3" t="s">
        <v>136</v>
      </c>
      <c r="H156" s="26"/>
      <c r="I156" s="27"/>
      <c r="J156" s="27"/>
      <c r="K156" s="27"/>
      <c r="L156" s="27"/>
      <c r="M156" s="27"/>
      <c r="N156" s="27"/>
      <c r="O156" s="27"/>
      <c r="P156" s="33"/>
      <c r="Q156" s="33"/>
      <c r="R156" s="27"/>
      <c r="S156" s="27"/>
      <c r="T156" s="27"/>
      <c r="U156" s="27"/>
      <c r="V156" s="27"/>
      <c r="W156" s="27"/>
      <c r="X156" s="28"/>
    </row>
    <row r="157" spans="4:24" ht="56.25" customHeight="1" x14ac:dyDescent="0.25">
      <c r="G157" s="1" t="s">
        <v>137</v>
      </c>
      <c r="H157" s="26"/>
      <c r="I157" s="27"/>
      <c r="J157" s="27"/>
      <c r="K157" s="27"/>
      <c r="L157" s="27"/>
      <c r="M157" s="27"/>
      <c r="N157" s="27"/>
      <c r="O157" s="27"/>
      <c r="P157" s="27"/>
      <c r="Q157" s="27"/>
      <c r="R157" s="27"/>
      <c r="S157" s="27"/>
      <c r="T157" s="27"/>
      <c r="U157" s="27"/>
      <c r="V157" s="27"/>
      <c r="W157" s="27"/>
      <c r="X157" s="28"/>
    </row>
    <row r="158" spans="4:24" ht="56.25" customHeight="1" x14ac:dyDescent="0.25">
      <c r="G158" s="1" t="s">
        <v>138</v>
      </c>
      <c r="H158" s="26"/>
      <c r="I158" s="27"/>
      <c r="J158" s="27"/>
      <c r="K158" s="27"/>
      <c r="L158" s="27"/>
      <c r="M158" s="27"/>
      <c r="N158" s="27"/>
      <c r="O158" s="27"/>
      <c r="P158" s="27"/>
      <c r="Q158" s="27"/>
      <c r="R158" s="27"/>
      <c r="S158" s="27"/>
      <c r="T158" s="27"/>
      <c r="U158" s="27"/>
      <c r="V158" s="27"/>
      <c r="W158" s="27"/>
      <c r="X158" s="28"/>
    </row>
    <row r="159" spans="4:24" ht="56.25" customHeight="1" x14ac:dyDescent="0.25">
      <c r="G159" s="1" t="s">
        <v>113</v>
      </c>
      <c r="H159" s="26"/>
      <c r="I159" s="27"/>
      <c r="J159" s="27"/>
      <c r="K159" s="27"/>
      <c r="L159" s="27"/>
      <c r="M159" s="27"/>
      <c r="N159" s="27"/>
      <c r="O159" s="27"/>
      <c r="P159" s="27"/>
      <c r="Q159" s="27"/>
      <c r="R159" s="27"/>
      <c r="S159" s="27"/>
      <c r="T159" s="27"/>
      <c r="U159" s="27"/>
      <c r="V159" s="27"/>
      <c r="W159" s="27"/>
      <c r="X159" s="28"/>
    </row>
    <row r="160" spans="4:24" ht="56.25" customHeight="1" x14ac:dyDescent="0.25">
      <c r="D160" s="10"/>
      <c r="F160" s="10"/>
      <c r="G160" s="1" t="s">
        <v>139</v>
      </c>
      <c r="H160" s="26"/>
      <c r="I160" s="27"/>
      <c r="J160" s="27"/>
      <c r="K160" s="27"/>
      <c r="L160" s="27"/>
      <c r="M160" s="27"/>
      <c r="N160" s="27"/>
      <c r="O160" s="27"/>
      <c r="P160" s="27"/>
      <c r="Q160" s="27"/>
      <c r="R160" s="27"/>
      <c r="S160" s="27"/>
      <c r="T160" s="27"/>
      <c r="U160" s="27"/>
      <c r="V160" s="27"/>
      <c r="W160" s="27"/>
      <c r="X160" s="28"/>
    </row>
    <row r="161" spans="4:24" ht="56.25" customHeight="1" x14ac:dyDescent="0.25">
      <c r="G161" s="1" t="s">
        <v>140</v>
      </c>
      <c r="H161" s="26"/>
      <c r="I161" s="27"/>
      <c r="J161" s="27"/>
      <c r="K161" s="27"/>
      <c r="L161" s="27"/>
      <c r="M161" s="27"/>
      <c r="N161" s="27"/>
      <c r="O161" s="27"/>
      <c r="P161" s="27"/>
      <c r="Q161" s="27"/>
      <c r="R161" s="27"/>
      <c r="S161" s="27"/>
      <c r="T161" s="27"/>
      <c r="U161" s="27"/>
      <c r="V161" s="27"/>
      <c r="W161" s="27"/>
      <c r="X161" s="28"/>
    </row>
    <row r="162" spans="4:24" ht="56.25" customHeight="1" x14ac:dyDescent="0.25">
      <c r="G162" s="1" t="s">
        <v>141</v>
      </c>
      <c r="H162" s="26"/>
      <c r="I162" s="27"/>
      <c r="J162" s="27"/>
      <c r="K162" s="27"/>
      <c r="L162" s="27"/>
      <c r="M162" s="27"/>
      <c r="N162" s="27"/>
      <c r="O162" s="27"/>
      <c r="P162" s="27"/>
      <c r="Q162" s="27"/>
      <c r="R162" s="27"/>
      <c r="S162" s="27"/>
      <c r="T162" s="27"/>
      <c r="U162" s="27"/>
      <c r="V162" s="27"/>
      <c r="W162" s="27"/>
      <c r="X162" s="28"/>
    </row>
    <row r="163" spans="4:24" ht="56.25" customHeight="1" x14ac:dyDescent="0.25">
      <c r="D163" s="10"/>
      <c r="F163" s="10"/>
      <c r="G163" s="1" t="s">
        <v>142</v>
      </c>
      <c r="H163" s="26"/>
      <c r="I163" s="27"/>
      <c r="J163" s="27"/>
      <c r="K163" s="27"/>
      <c r="L163" s="27"/>
      <c r="M163" s="27"/>
      <c r="N163" s="27"/>
      <c r="O163" s="27"/>
      <c r="P163" s="27"/>
      <c r="Q163" s="27"/>
      <c r="R163" s="27"/>
      <c r="S163" s="27"/>
      <c r="T163" s="27"/>
      <c r="U163" s="27"/>
      <c r="V163" s="27"/>
      <c r="W163" s="27"/>
      <c r="X163" s="28"/>
    </row>
    <row r="164" spans="4:24" ht="56.25" customHeight="1" x14ac:dyDescent="0.25">
      <c r="D164" s="14"/>
      <c r="F164" s="14"/>
      <c r="G164" s="1" t="s">
        <v>143</v>
      </c>
      <c r="H164" s="26"/>
      <c r="I164" s="27"/>
      <c r="J164" s="27"/>
      <c r="K164" s="27"/>
      <c r="L164" s="27"/>
      <c r="M164" s="27"/>
      <c r="N164" s="27"/>
      <c r="O164" s="27"/>
      <c r="P164" s="27"/>
      <c r="Q164" s="27"/>
      <c r="R164" s="27"/>
      <c r="S164" s="27"/>
      <c r="T164" s="27"/>
      <c r="U164" s="27"/>
      <c r="V164" s="27"/>
      <c r="W164" s="27"/>
      <c r="X164" s="28"/>
    </row>
    <row r="165" spans="4:24" ht="56.25" customHeight="1" x14ac:dyDescent="0.25">
      <c r="G165" s="1" t="s">
        <v>144</v>
      </c>
      <c r="H165" s="26"/>
      <c r="I165" s="27"/>
      <c r="J165" s="27"/>
      <c r="K165" s="27"/>
      <c r="L165" s="27"/>
      <c r="M165" s="27"/>
      <c r="N165" s="27"/>
      <c r="O165" s="27"/>
      <c r="P165" s="27"/>
      <c r="Q165" s="27"/>
      <c r="R165" s="27"/>
      <c r="S165" s="27"/>
      <c r="T165" s="27"/>
      <c r="U165" s="27"/>
      <c r="V165" s="27"/>
      <c r="W165" s="27"/>
      <c r="X165" s="28"/>
    </row>
    <row r="166" spans="4:24" ht="56.25" customHeight="1" x14ac:dyDescent="0.25">
      <c r="G166" s="1" t="s">
        <v>145</v>
      </c>
      <c r="H166" s="26"/>
      <c r="I166" s="27"/>
      <c r="J166" s="27"/>
      <c r="K166" s="27"/>
      <c r="L166" s="27"/>
      <c r="M166" s="27"/>
      <c r="N166" s="27"/>
      <c r="O166" s="27"/>
      <c r="P166" s="27"/>
      <c r="Q166" s="27"/>
      <c r="R166" s="27"/>
      <c r="S166" s="27"/>
      <c r="T166" s="27"/>
      <c r="U166" s="27"/>
      <c r="V166" s="27"/>
      <c r="W166" s="27"/>
      <c r="X166" s="28"/>
    </row>
    <row r="167" spans="4:24" ht="56.25" customHeight="1" x14ac:dyDescent="0.25">
      <c r="D167" s="10"/>
      <c r="F167" s="10"/>
      <c r="G167" s="1" t="s">
        <v>146</v>
      </c>
      <c r="H167" s="26"/>
      <c r="I167" s="27"/>
      <c r="J167" s="27"/>
      <c r="K167" s="27"/>
      <c r="L167" s="27"/>
      <c r="M167" s="27"/>
      <c r="N167" s="27"/>
      <c r="O167" s="27"/>
      <c r="P167" s="27"/>
      <c r="Q167" s="27"/>
      <c r="R167" s="27"/>
      <c r="S167" s="27"/>
      <c r="T167" s="27"/>
      <c r="U167" s="27"/>
      <c r="V167" s="27"/>
      <c r="W167" s="27"/>
      <c r="X167" s="28"/>
    </row>
    <row r="168" spans="4:24" ht="56.25" customHeight="1" x14ac:dyDescent="0.25">
      <c r="D168" s="10"/>
      <c r="F168" s="10"/>
      <c r="G168" s="1" t="s">
        <v>147</v>
      </c>
      <c r="H168" s="26"/>
      <c r="I168" s="27"/>
      <c r="J168" s="27"/>
      <c r="K168" s="27"/>
      <c r="L168" s="27"/>
      <c r="M168" s="27"/>
      <c r="N168" s="27"/>
      <c r="O168" s="27"/>
      <c r="P168" s="27"/>
      <c r="Q168" s="27"/>
      <c r="R168" s="27"/>
      <c r="S168" s="27"/>
      <c r="T168" s="27"/>
      <c r="U168" s="27"/>
      <c r="V168" s="27"/>
      <c r="W168" s="27"/>
      <c r="X168" s="28"/>
    </row>
    <row r="169" spans="4:24" ht="56.25" customHeight="1" x14ac:dyDescent="0.25">
      <c r="D169" s="10"/>
      <c r="F169" s="10"/>
      <c r="G169" s="1" t="s">
        <v>148</v>
      </c>
      <c r="H169" s="26"/>
      <c r="I169" s="27"/>
      <c r="J169" s="27"/>
      <c r="K169" s="27"/>
      <c r="L169" s="27"/>
      <c r="M169" s="27"/>
      <c r="N169" s="27"/>
      <c r="O169" s="27"/>
      <c r="P169" s="27"/>
      <c r="Q169" s="27"/>
      <c r="R169" s="27"/>
      <c r="S169" s="27"/>
      <c r="T169" s="27"/>
      <c r="U169" s="27"/>
      <c r="V169" s="27"/>
      <c r="W169" s="27"/>
      <c r="X169" s="28"/>
    </row>
    <row r="170" spans="4:24" ht="56.25" customHeight="1" x14ac:dyDescent="0.25">
      <c r="D170" s="14"/>
      <c r="F170" s="14"/>
      <c r="G170" s="1" t="s">
        <v>149</v>
      </c>
      <c r="H170" s="26"/>
      <c r="I170" s="27"/>
      <c r="J170" s="27"/>
      <c r="K170" s="27"/>
      <c r="L170" s="27"/>
      <c r="M170" s="27"/>
      <c r="N170" s="27"/>
      <c r="O170" s="27"/>
      <c r="P170" s="27"/>
      <c r="Q170" s="27"/>
      <c r="R170" s="27"/>
      <c r="S170" s="27"/>
      <c r="T170" s="27"/>
      <c r="U170" s="27"/>
      <c r="V170" s="27"/>
      <c r="W170" s="27"/>
      <c r="X170" s="28"/>
    </row>
    <row r="171" spans="4:24" ht="56.25" customHeight="1" x14ac:dyDescent="0.25">
      <c r="G171" s="1" t="s">
        <v>150</v>
      </c>
      <c r="H171" s="26"/>
      <c r="I171" s="27"/>
      <c r="J171" s="27"/>
      <c r="K171" s="27"/>
      <c r="L171" s="27"/>
      <c r="M171" s="27"/>
      <c r="N171" s="27"/>
      <c r="O171" s="27"/>
      <c r="P171" s="27"/>
      <c r="Q171" s="27"/>
      <c r="R171" s="27"/>
      <c r="S171" s="27"/>
      <c r="T171" s="27"/>
      <c r="U171" s="27"/>
      <c r="V171" s="27"/>
      <c r="W171" s="27"/>
      <c r="X171" s="28"/>
    </row>
    <row r="172" spans="4:24" ht="56.25" customHeight="1" x14ac:dyDescent="0.25">
      <c r="D172" s="10"/>
      <c r="F172" s="10"/>
      <c r="G172" s="1" t="s">
        <v>151</v>
      </c>
      <c r="H172" s="26"/>
      <c r="I172" s="27"/>
      <c r="J172" s="27"/>
      <c r="K172" s="27"/>
      <c r="L172" s="27"/>
      <c r="M172" s="27"/>
      <c r="N172" s="27"/>
      <c r="O172" s="27"/>
      <c r="P172" s="27"/>
      <c r="Q172" s="27"/>
      <c r="R172" s="27"/>
      <c r="S172" s="27"/>
      <c r="T172" s="27"/>
      <c r="U172" s="27"/>
      <c r="V172" s="27"/>
      <c r="W172" s="24"/>
      <c r="X172" s="25"/>
    </row>
    <row r="173" spans="4:24" ht="56.25" customHeight="1" x14ac:dyDescent="0.25">
      <c r="D173" s="10"/>
      <c r="F173" s="10"/>
      <c r="G173" s="4" t="s">
        <v>152</v>
      </c>
      <c r="H173" s="23"/>
      <c r="I173" s="24"/>
      <c r="J173" s="24"/>
      <c r="K173" s="24"/>
      <c r="L173" s="24"/>
      <c r="M173" s="24"/>
      <c r="N173" s="24"/>
      <c r="O173" s="24"/>
      <c r="P173" s="27"/>
      <c r="Q173" s="27"/>
      <c r="R173" s="24"/>
      <c r="S173" s="24"/>
      <c r="T173" s="24"/>
      <c r="U173" s="24"/>
      <c r="V173" s="24"/>
      <c r="W173" s="24"/>
      <c r="X173" s="25"/>
    </row>
    <row r="174" spans="4:24" ht="56.25" customHeight="1" x14ac:dyDescent="0.25">
      <c r="D174" s="10"/>
      <c r="F174" s="10"/>
      <c r="G174" s="363" t="s">
        <v>153</v>
      </c>
      <c r="H174" s="23"/>
      <c r="I174" s="24"/>
      <c r="J174" s="24"/>
      <c r="K174" s="24"/>
      <c r="L174" s="24"/>
      <c r="M174" s="24"/>
      <c r="N174" s="24"/>
      <c r="O174" s="24"/>
      <c r="P174" s="24"/>
      <c r="Q174" s="24"/>
      <c r="R174" s="24"/>
      <c r="S174" s="24"/>
      <c r="T174" s="24"/>
      <c r="U174" s="24"/>
      <c r="V174" s="24"/>
      <c r="W174" s="24"/>
      <c r="X174" s="25"/>
    </row>
    <row r="175" spans="4:24" ht="56.25" customHeight="1" x14ac:dyDescent="0.25">
      <c r="D175" s="10"/>
      <c r="F175" s="10"/>
      <c r="G175" s="363"/>
      <c r="H175" s="23"/>
      <c r="I175" s="24"/>
      <c r="J175" s="24"/>
      <c r="K175" s="24"/>
      <c r="L175" s="24"/>
      <c r="M175" s="24"/>
      <c r="N175" s="24"/>
      <c r="O175" s="24"/>
      <c r="P175" s="24"/>
      <c r="Q175" s="24"/>
      <c r="R175" s="24"/>
      <c r="S175" s="24"/>
      <c r="T175" s="24"/>
      <c r="U175" s="24"/>
      <c r="V175" s="24"/>
      <c r="W175" s="24"/>
      <c r="X175" s="25"/>
    </row>
    <row r="176" spans="4:24" ht="56.25" customHeight="1" x14ac:dyDescent="0.25">
      <c r="D176" s="10"/>
      <c r="F176" s="10"/>
      <c r="G176" s="4" t="s">
        <v>154</v>
      </c>
      <c r="H176" s="23"/>
      <c r="I176" s="24"/>
      <c r="J176" s="24"/>
      <c r="K176" s="24"/>
      <c r="L176" s="24"/>
      <c r="M176" s="24"/>
      <c r="N176" s="24"/>
      <c r="O176" s="24"/>
      <c r="P176" s="24"/>
      <c r="Q176" s="24"/>
      <c r="R176" s="24"/>
      <c r="S176" s="24"/>
      <c r="T176" s="24"/>
      <c r="U176" s="24"/>
      <c r="V176" s="24"/>
      <c r="W176" s="24"/>
      <c r="X176" s="25"/>
    </row>
    <row r="177" spans="4:24" ht="56.25" customHeight="1" x14ac:dyDescent="0.25">
      <c r="D177" s="10"/>
      <c r="F177" s="10"/>
      <c r="G177" s="4" t="s">
        <v>155</v>
      </c>
      <c r="H177" s="23"/>
      <c r="I177" s="24"/>
      <c r="J177" s="24"/>
      <c r="K177" s="24"/>
      <c r="L177" s="24"/>
      <c r="M177" s="24"/>
      <c r="N177" s="24"/>
      <c r="O177" s="24"/>
      <c r="P177" s="24"/>
      <c r="Q177" s="24"/>
      <c r="R177" s="24"/>
      <c r="S177" s="24"/>
      <c r="T177" s="24"/>
      <c r="U177" s="24"/>
      <c r="V177" s="24"/>
      <c r="W177" s="24"/>
      <c r="X177" s="25"/>
    </row>
    <row r="178" spans="4:24" ht="56.25" customHeight="1" x14ac:dyDescent="0.25">
      <c r="D178" s="14"/>
      <c r="F178" s="14"/>
      <c r="G178" s="4" t="s">
        <v>156</v>
      </c>
      <c r="H178" s="23"/>
      <c r="I178" s="24"/>
      <c r="J178" s="24"/>
      <c r="K178" s="24"/>
      <c r="L178" s="24"/>
      <c r="M178" s="24"/>
      <c r="N178" s="24"/>
      <c r="O178" s="24"/>
      <c r="P178" s="24"/>
      <c r="Q178" s="24"/>
      <c r="R178" s="24"/>
      <c r="S178" s="24"/>
      <c r="T178" s="24"/>
      <c r="U178" s="24"/>
      <c r="V178" s="24"/>
      <c r="W178" s="27"/>
      <c r="X178" s="28"/>
    </row>
    <row r="179" spans="4:24" ht="56.25" customHeight="1" x14ac:dyDescent="0.25">
      <c r="G179" s="1" t="s">
        <v>157</v>
      </c>
      <c r="H179" s="26"/>
      <c r="I179" s="27"/>
      <c r="J179" s="27"/>
      <c r="K179" s="27"/>
      <c r="L179" s="27"/>
      <c r="M179" s="27"/>
      <c r="N179" s="27"/>
      <c r="O179" s="27"/>
      <c r="P179" s="24"/>
      <c r="Q179" s="24"/>
      <c r="R179" s="27"/>
      <c r="S179" s="27"/>
      <c r="T179" s="27"/>
      <c r="U179" s="27"/>
      <c r="V179" s="27"/>
      <c r="W179" s="27"/>
      <c r="X179" s="28"/>
    </row>
    <row r="180" spans="4:24" ht="56.25" customHeight="1" x14ac:dyDescent="0.25">
      <c r="G180" s="1" t="s">
        <v>158</v>
      </c>
      <c r="H180" s="26"/>
      <c r="I180" s="27"/>
      <c r="J180" s="27"/>
      <c r="K180" s="27"/>
      <c r="L180" s="27"/>
      <c r="M180" s="27"/>
      <c r="N180" s="27"/>
      <c r="O180" s="27"/>
      <c r="P180" s="27"/>
      <c r="Q180" s="27"/>
      <c r="R180" s="27"/>
      <c r="S180" s="27"/>
      <c r="T180" s="27"/>
      <c r="U180" s="27"/>
      <c r="V180" s="27"/>
      <c r="W180" s="27"/>
      <c r="X180" s="28"/>
    </row>
    <row r="181" spans="4:24" ht="56.25" customHeight="1" x14ac:dyDescent="0.25">
      <c r="G181" s="1" t="s">
        <v>159</v>
      </c>
      <c r="H181" s="26"/>
      <c r="I181" s="27"/>
      <c r="J181" s="27"/>
      <c r="K181" s="27"/>
      <c r="L181" s="27"/>
      <c r="M181" s="27"/>
      <c r="N181" s="27"/>
      <c r="O181" s="27"/>
      <c r="P181" s="27"/>
      <c r="Q181" s="27"/>
      <c r="R181" s="27"/>
      <c r="S181" s="27"/>
      <c r="T181" s="27"/>
      <c r="U181" s="27"/>
      <c r="V181" s="27"/>
      <c r="W181" s="27"/>
      <c r="X181" s="28"/>
    </row>
    <row r="182" spans="4:24" ht="56.25" customHeight="1" x14ac:dyDescent="0.25">
      <c r="G182" s="1" t="s">
        <v>160</v>
      </c>
      <c r="H182" s="26"/>
      <c r="I182" s="27"/>
      <c r="J182" s="27"/>
      <c r="K182" s="27"/>
      <c r="L182" s="27"/>
      <c r="M182" s="27"/>
      <c r="N182" s="27"/>
      <c r="O182" s="27"/>
      <c r="P182" s="27"/>
      <c r="Q182" s="27"/>
      <c r="R182" s="27"/>
      <c r="S182" s="27"/>
      <c r="T182" s="27"/>
      <c r="U182" s="27"/>
      <c r="V182" s="27"/>
      <c r="W182" s="27"/>
      <c r="X182" s="28"/>
    </row>
    <row r="183" spans="4:24" ht="56.25" customHeight="1" x14ac:dyDescent="0.25">
      <c r="G183" s="1" t="s">
        <v>161</v>
      </c>
      <c r="H183" s="26"/>
      <c r="I183" s="27"/>
      <c r="J183" s="27"/>
      <c r="K183" s="27"/>
      <c r="L183" s="27"/>
      <c r="M183" s="27"/>
      <c r="N183" s="27"/>
      <c r="O183" s="27"/>
      <c r="P183" s="27"/>
      <c r="Q183" s="27"/>
      <c r="R183" s="27"/>
      <c r="S183" s="27"/>
      <c r="T183" s="27"/>
      <c r="U183" s="27"/>
      <c r="V183" s="27"/>
      <c r="W183" s="27"/>
      <c r="X183" s="28"/>
    </row>
    <row r="184" spans="4:24" ht="56.25" customHeight="1" x14ac:dyDescent="0.25">
      <c r="G184" s="1" t="s">
        <v>162</v>
      </c>
      <c r="H184" s="26"/>
      <c r="I184" s="27"/>
      <c r="J184" s="27"/>
      <c r="K184" s="27"/>
      <c r="L184" s="27"/>
      <c r="M184" s="27"/>
      <c r="N184" s="27"/>
      <c r="O184" s="27"/>
      <c r="P184" s="27"/>
      <c r="Q184" s="27"/>
      <c r="R184" s="27"/>
      <c r="S184" s="27"/>
      <c r="T184" s="27"/>
      <c r="U184" s="27"/>
      <c r="V184" s="27"/>
      <c r="W184" s="27"/>
      <c r="X184" s="28"/>
    </row>
    <row r="185" spans="4:24" ht="56.25" customHeight="1" x14ac:dyDescent="0.25">
      <c r="G185" s="1" t="s">
        <v>163</v>
      </c>
      <c r="H185" s="26"/>
      <c r="I185" s="27"/>
      <c r="J185" s="27"/>
      <c r="K185" s="27"/>
      <c r="L185" s="27"/>
      <c r="M185" s="27"/>
      <c r="N185" s="27"/>
      <c r="O185" s="27"/>
      <c r="P185" s="27"/>
      <c r="Q185" s="27"/>
      <c r="R185" s="27"/>
      <c r="S185" s="27"/>
      <c r="T185" s="27"/>
      <c r="U185" s="27"/>
      <c r="V185" s="27"/>
      <c r="W185" s="27"/>
      <c r="X185" s="28"/>
    </row>
    <row r="186" spans="4:24" ht="56.25" customHeight="1" x14ac:dyDescent="0.25">
      <c r="G186" s="1" t="s">
        <v>164</v>
      </c>
      <c r="H186" s="26"/>
      <c r="I186" s="27"/>
      <c r="J186" s="27"/>
      <c r="K186" s="27"/>
      <c r="L186" s="27"/>
      <c r="M186" s="27"/>
      <c r="N186" s="27"/>
      <c r="O186" s="27"/>
      <c r="P186" s="27"/>
      <c r="Q186" s="27"/>
      <c r="R186" s="27"/>
      <c r="S186" s="27"/>
      <c r="T186" s="27"/>
      <c r="U186" s="27"/>
      <c r="V186" s="27"/>
    </row>
    <row r="187" spans="4:24" ht="56.25" customHeight="1" x14ac:dyDescent="0.25">
      <c r="P187" s="27"/>
      <c r="Q187" s="27"/>
    </row>
  </sheetData>
  <mergeCells count="8">
    <mergeCell ref="Y2:Z2"/>
    <mergeCell ref="Y3:Z3"/>
    <mergeCell ref="Y1:Z1"/>
    <mergeCell ref="Y5:AA5"/>
    <mergeCell ref="G174:G175"/>
    <mergeCell ref="Y6:Z6"/>
    <mergeCell ref="Y7:Z7"/>
    <mergeCell ref="G150:G151"/>
  </mergeCells>
  <pageMargins left="0.19685039370078741" right="0.44" top="0.9" bottom="0.39" header="0.19685039370078741" footer="0.15748031496062992"/>
  <pageSetup scale="40" orientation="landscape" r:id="rId1"/>
  <headerFooter>
    <oddHeader xml:space="preserve">&amp;CUNED
VICERRECTORÍA DE PLANIFICACIÓN
PROVAGARI
&amp;"-,Negrita"ESTRUCTURA DE RIESGOS&amp;"-,Normal"
</oddHeader>
    <oddFooter>Página &amp;P</oddFooter>
  </headerFooter>
  <rowBreaks count="1" manualBreakCount="1">
    <brk id="13" max="16383" man="1"/>
  </rowBreaks>
  <colBreaks count="4" manualBreakCount="4">
    <brk id="23" max="1048575" man="1"/>
    <brk id="31" max="1048575" man="1"/>
    <brk id="44" max="1048575" man="1"/>
    <brk id="5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L201"/>
  <sheetViews>
    <sheetView topLeftCell="A76" workbookViewId="0">
      <selection activeCell="C2" sqref="C2"/>
    </sheetView>
  </sheetViews>
  <sheetFormatPr baseColWidth="10" defaultColWidth="11.42578125" defaultRowHeight="11.25" x14ac:dyDescent="0.2"/>
  <cols>
    <col min="1" max="1" width="9" style="203" customWidth="1"/>
    <col min="2" max="2" width="81.7109375" style="204" customWidth="1"/>
    <col min="3" max="3" width="15.28515625" style="204" customWidth="1"/>
    <col min="4" max="4" width="27.7109375" style="203" bestFit="1" customWidth="1"/>
    <col min="5" max="16384" width="11.42578125" style="203"/>
  </cols>
  <sheetData>
    <row r="1" spans="1:12" x14ac:dyDescent="0.2">
      <c r="A1" s="203" t="s">
        <v>396</v>
      </c>
      <c r="C1" s="203" t="s">
        <v>397</v>
      </c>
      <c r="D1" s="203" t="s">
        <v>398</v>
      </c>
    </row>
    <row r="2" spans="1:12" x14ac:dyDescent="0.2">
      <c r="A2" s="203" t="s">
        <v>399</v>
      </c>
      <c r="C2" s="205" t="s">
        <v>400</v>
      </c>
      <c r="D2" s="205" t="s">
        <v>400</v>
      </c>
      <c r="E2" s="205" t="s">
        <v>401</v>
      </c>
      <c r="F2" s="205" t="s">
        <v>402</v>
      </c>
      <c r="G2" s="205" t="s">
        <v>403</v>
      </c>
      <c r="H2" s="205" t="s">
        <v>404</v>
      </c>
      <c r="I2" s="205" t="s">
        <v>405</v>
      </c>
      <c r="J2" s="205" t="s">
        <v>406</v>
      </c>
      <c r="K2" s="205" t="s">
        <v>407</v>
      </c>
      <c r="L2" s="205" t="s">
        <v>408</v>
      </c>
    </row>
    <row r="3" spans="1:12" x14ac:dyDescent="0.2">
      <c r="A3" s="203">
        <v>10100</v>
      </c>
      <c r="B3" s="204" t="s">
        <v>409</v>
      </c>
      <c r="C3" s="205" t="s">
        <v>401</v>
      </c>
      <c r="D3" s="205" t="s">
        <v>410</v>
      </c>
      <c r="E3" s="205" t="s">
        <v>411</v>
      </c>
      <c r="F3" s="205" t="s">
        <v>412</v>
      </c>
      <c r="G3" s="205" t="s">
        <v>413</v>
      </c>
      <c r="H3" s="205" t="s">
        <v>414</v>
      </c>
      <c r="I3" s="205" t="s">
        <v>415</v>
      </c>
      <c r="J3" s="205" t="s">
        <v>416</v>
      </c>
      <c r="K3" s="205" t="s">
        <v>417</v>
      </c>
      <c r="L3" s="205" t="s">
        <v>418</v>
      </c>
    </row>
    <row r="4" spans="1:12" x14ac:dyDescent="0.2">
      <c r="A4" s="203">
        <v>10102</v>
      </c>
      <c r="B4" s="204" t="s">
        <v>419</v>
      </c>
      <c r="C4" s="205" t="s">
        <v>402</v>
      </c>
      <c r="D4" s="205" t="s">
        <v>420</v>
      </c>
      <c r="E4" s="205" t="s">
        <v>421</v>
      </c>
      <c r="F4" s="205" t="s">
        <v>422</v>
      </c>
      <c r="G4" s="205" t="s">
        <v>423</v>
      </c>
      <c r="H4" s="205" t="s">
        <v>424</v>
      </c>
      <c r="I4" s="205" t="s">
        <v>425</v>
      </c>
      <c r="J4" s="205" t="s">
        <v>426</v>
      </c>
      <c r="K4" s="205" t="s">
        <v>427</v>
      </c>
      <c r="L4" s="205" t="s">
        <v>428</v>
      </c>
    </row>
    <row r="5" spans="1:12" x14ac:dyDescent="0.2">
      <c r="A5" s="203">
        <v>10104</v>
      </c>
      <c r="B5" s="204" t="s">
        <v>429</v>
      </c>
      <c r="C5" s="205" t="s">
        <v>403</v>
      </c>
      <c r="D5" s="205" t="s">
        <v>430</v>
      </c>
      <c r="E5" s="205"/>
      <c r="F5" s="205" t="s">
        <v>431</v>
      </c>
      <c r="G5" s="205" t="s">
        <v>432</v>
      </c>
      <c r="H5" s="205"/>
      <c r="I5" s="205"/>
      <c r="J5" s="205" t="s">
        <v>433</v>
      </c>
      <c r="K5" s="205"/>
      <c r="L5" s="205"/>
    </row>
    <row r="6" spans="1:12" x14ac:dyDescent="0.2">
      <c r="A6" s="203">
        <v>10108</v>
      </c>
      <c r="B6" s="204" t="s">
        <v>434</v>
      </c>
      <c r="C6" s="205" t="s">
        <v>404</v>
      </c>
      <c r="D6" s="205" t="s">
        <v>435</v>
      </c>
      <c r="E6" s="205"/>
      <c r="F6" s="205"/>
      <c r="G6" s="205" t="s">
        <v>436</v>
      </c>
      <c r="H6" s="205"/>
      <c r="I6" s="205"/>
      <c r="J6" s="205"/>
      <c r="K6" s="205"/>
      <c r="L6" s="205"/>
    </row>
    <row r="7" spans="1:12" x14ac:dyDescent="0.2">
      <c r="A7" s="203">
        <v>10109</v>
      </c>
      <c r="B7" s="204" t="s">
        <v>437</v>
      </c>
      <c r="C7" s="205" t="s">
        <v>405</v>
      </c>
      <c r="D7" s="205"/>
      <c r="E7" s="205"/>
      <c r="F7" s="205"/>
      <c r="G7" s="205" t="s">
        <v>438</v>
      </c>
      <c r="H7" s="205"/>
      <c r="I7" s="205"/>
      <c r="J7" s="205"/>
      <c r="K7" s="205"/>
      <c r="L7" s="205"/>
    </row>
    <row r="8" spans="1:12" x14ac:dyDescent="0.2">
      <c r="A8" s="203">
        <v>10110</v>
      </c>
      <c r="B8" s="204" t="s">
        <v>439</v>
      </c>
      <c r="C8" s="205" t="s">
        <v>406</v>
      </c>
      <c r="D8" s="205"/>
      <c r="E8" s="205"/>
      <c r="F8" s="205"/>
      <c r="G8" s="205" t="s">
        <v>440</v>
      </c>
      <c r="H8" s="205"/>
      <c r="I8" s="205"/>
      <c r="J8" s="205"/>
      <c r="K8" s="205"/>
      <c r="L8" s="205"/>
    </row>
    <row r="9" spans="1:12" x14ac:dyDescent="0.2">
      <c r="A9" s="203">
        <v>10111</v>
      </c>
      <c r="B9" s="204" t="s">
        <v>441</v>
      </c>
      <c r="C9" s="205" t="s">
        <v>407</v>
      </c>
    </row>
    <row r="10" spans="1:12" x14ac:dyDescent="0.2">
      <c r="A10" s="203">
        <v>10113</v>
      </c>
      <c r="B10" s="204" t="s">
        <v>442</v>
      </c>
      <c r="C10" s="205" t="s">
        <v>408</v>
      </c>
    </row>
    <row r="11" spans="1:12" x14ac:dyDescent="0.2">
      <c r="A11" s="203">
        <v>10115</v>
      </c>
      <c r="B11" s="204" t="s">
        <v>443</v>
      </c>
    </row>
    <row r="12" spans="1:12" x14ac:dyDescent="0.2">
      <c r="A12" s="203">
        <v>10116</v>
      </c>
      <c r="B12" s="204" t="s">
        <v>444</v>
      </c>
    </row>
    <row r="13" spans="1:12" x14ac:dyDescent="0.2">
      <c r="A13" s="203" t="s">
        <v>445</v>
      </c>
    </row>
    <row r="14" spans="1:12" x14ac:dyDescent="0.2">
      <c r="A14" s="203">
        <v>10212</v>
      </c>
      <c r="B14" s="204" t="s">
        <v>446</v>
      </c>
    </row>
    <row r="15" spans="1:12" x14ac:dyDescent="0.2">
      <c r="A15" s="203">
        <v>10214</v>
      </c>
      <c r="B15" s="204" t="s">
        <v>447</v>
      </c>
    </row>
    <row r="16" spans="1:12" x14ac:dyDescent="0.2">
      <c r="A16" s="203">
        <v>10215</v>
      </c>
      <c r="B16" s="204" t="s">
        <v>448</v>
      </c>
    </row>
    <row r="17" spans="1:2" x14ac:dyDescent="0.2">
      <c r="A17" s="203">
        <v>10216</v>
      </c>
      <c r="B17" s="204" t="s">
        <v>449</v>
      </c>
    </row>
    <row r="18" spans="1:2" x14ac:dyDescent="0.2">
      <c r="A18" s="203">
        <v>10217</v>
      </c>
      <c r="B18" s="204" t="s">
        <v>450</v>
      </c>
    </row>
    <row r="19" spans="1:2" x14ac:dyDescent="0.2">
      <c r="A19" s="203">
        <v>10218</v>
      </c>
      <c r="B19" s="204" t="s">
        <v>451</v>
      </c>
    </row>
    <row r="20" spans="1:2" x14ac:dyDescent="0.2">
      <c r="A20" s="203">
        <v>10219</v>
      </c>
      <c r="B20" s="204" t="s">
        <v>452</v>
      </c>
    </row>
    <row r="21" spans="1:2" x14ac:dyDescent="0.2">
      <c r="A21" s="203" t="s">
        <v>453</v>
      </c>
    </row>
    <row r="22" spans="1:2" x14ac:dyDescent="0.2">
      <c r="A22" s="203">
        <v>10317</v>
      </c>
      <c r="B22" s="204" t="s">
        <v>454</v>
      </c>
    </row>
    <row r="23" spans="1:2" x14ac:dyDescent="0.2">
      <c r="A23" s="203" t="s">
        <v>455</v>
      </c>
    </row>
    <row r="24" spans="1:2" x14ac:dyDescent="0.2">
      <c r="A24" s="203">
        <v>10701</v>
      </c>
      <c r="B24" s="204" t="s">
        <v>456</v>
      </c>
    </row>
    <row r="25" spans="1:2" x14ac:dyDescent="0.2">
      <c r="A25" s="203" t="s">
        <v>401</v>
      </c>
    </row>
    <row r="26" spans="1:2" x14ac:dyDescent="0.2">
      <c r="A26" s="203" t="s">
        <v>411</v>
      </c>
    </row>
    <row r="27" spans="1:2" x14ac:dyDescent="0.2">
      <c r="B27" s="204" t="s">
        <v>457</v>
      </c>
    </row>
    <row r="28" spans="1:2" x14ac:dyDescent="0.2">
      <c r="B28" s="204" t="s">
        <v>458</v>
      </c>
    </row>
    <row r="29" spans="1:2" x14ac:dyDescent="0.2">
      <c r="B29" s="204" t="s">
        <v>459</v>
      </c>
    </row>
    <row r="30" spans="1:2" x14ac:dyDescent="0.2">
      <c r="B30" s="204" t="s">
        <v>460</v>
      </c>
    </row>
    <row r="31" spans="1:2" x14ac:dyDescent="0.2">
      <c r="B31" s="204" t="s">
        <v>461</v>
      </c>
    </row>
    <row r="32" spans="1:2" x14ac:dyDescent="0.2">
      <c r="B32" s="204" t="s">
        <v>462</v>
      </c>
    </row>
    <row r="33" spans="1:2" x14ac:dyDescent="0.2">
      <c r="B33" s="204" t="s">
        <v>463</v>
      </c>
    </row>
    <row r="34" spans="1:2" x14ac:dyDescent="0.2">
      <c r="B34" s="204" t="s">
        <v>464</v>
      </c>
    </row>
    <row r="35" spans="1:2" x14ac:dyDescent="0.2">
      <c r="B35" s="204" t="s">
        <v>465</v>
      </c>
    </row>
    <row r="36" spans="1:2" x14ac:dyDescent="0.2">
      <c r="B36" s="204" t="s">
        <v>466</v>
      </c>
    </row>
    <row r="37" spans="1:2" x14ac:dyDescent="0.2">
      <c r="B37" s="204" t="s">
        <v>467</v>
      </c>
    </row>
    <row r="38" spans="1:2" x14ac:dyDescent="0.2">
      <c r="B38" s="204" t="s">
        <v>468</v>
      </c>
    </row>
    <row r="39" spans="1:2" x14ac:dyDescent="0.2">
      <c r="A39" s="203" t="s">
        <v>421</v>
      </c>
    </row>
    <row r="40" spans="1:2" x14ac:dyDescent="0.2">
      <c r="B40" s="204" t="s">
        <v>469</v>
      </c>
    </row>
    <row r="41" spans="1:2" x14ac:dyDescent="0.2">
      <c r="B41" s="204" t="s">
        <v>470</v>
      </c>
    </row>
    <row r="42" spans="1:2" x14ac:dyDescent="0.2">
      <c r="B42" s="204" t="s">
        <v>471</v>
      </c>
    </row>
    <row r="43" spans="1:2" x14ac:dyDescent="0.2">
      <c r="B43" s="204" t="s">
        <v>472</v>
      </c>
    </row>
    <row r="44" spans="1:2" x14ac:dyDescent="0.2">
      <c r="A44" s="203" t="s">
        <v>402</v>
      </c>
    </row>
    <row r="45" spans="1:2" x14ac:dyDescent="0.2">
      <c r="A45" s="203" t="s">
        <v>412</v>
      </c>
    </row>
    <row r="46" spans="1:2" x14ac:dyDescent="0.2">
      <c r="B46" s="204" t="s">
        <v>473</v>
      </c>
    </row>
    <row r="47" spans="1:2" x14ac:dyDescent="0.2">
      <c r="B47" s="204" t="s">
        <v>474</v>
      </c>
    </row>
    <row r="48" spans="1:2" x14ac:dyDescent="0.2">
      <c r="B48" s="204" t="s">
        <v>475</v>
      </c>
    </row>
    <row r="49" spans="1:2" x14ac:dyDescent="0.2">
      <c r="B49" s="204" t="s">
        <v>476</v>
      </c>
    </row>
    <row r="50" spans="1:2" x14ac:dyDescent="0.2">
      <c r="B50" s="204" t="s">
        <v>477</v>
      </c>
    </row>
    <row r="51" spans="1:2" x14ac:dyDescent="0.2">
      <c r="B51" s="204" t="s">
        <v>478</v>
      </c>
    </row>
    <row r="52" spans="1:2" x14ac:dyDescent="0.2">
      <c r="A52" s="203" t="s">
        <v>422</v>
      </c>
    </row>
    <row r="53" spans="1:2" x14ac:dyDescent="0.2">
      <c r="B53" s="204" t="s">
        <v>479</v>
      </c>
    </row>
    <row r="54" spans="1:2" x14ac:dyDescent="0.2">
      <c r="A54" s="203" t="s">
        <v>431</v>
      </c>
    </row>
    <row r="55" spans="1:2" x14ac:dyDescent="0.2">
      <c r="B55" s="204" t="s">
        <v>480</v>
      </c>
    </row>
    <row r="56" spans="1:2" x14ac:dyDescent="0.2">
      <c r="B56" s="204" t="s">
        <v>481</v>
      </c>
    </row>
    <row r="57" spans="1:2" x14ac:dyDescent="0.2">
      <c r="B57" s="204" t="s">
        <v>482</v>
      </c>
    </row>
    <row r="58" spans="1:2" x14ac:dyDescent="0.2">
      <c r="B58" s="204" t="s">
        <v>483</v>
      </c>
    </row>
    <row r="59" spans="1:2" x14ac:dyDescent="0.2">
      <c r="B59" s="204" t="s">
        <v>484</v>
      </c>
    </row>
    <row r="60" spans="1:2" x14ac:dyDescent="0.2">
      <c r="B60" s="204" t="s">
        <v>485</v>
      </c>
    </row>
    <row r="61" spans="1:2" x14ac:dyDescent="0.2">
      <c r="B61" s="204" t="s">
        <v>486</v>
      </c>
    </row>
    <row r="62" spans="1:2" x14ac:dyDescent="0.2">
      <c r="A62" s="203" t="s">
        <v>403</v>
      </c>
    </row>
    <row r="63" spans="1:2" x14ac:dyDescent="0.2">
      <c r="A63" s="203" t="s">
        <v>413</v>
      </c>
    </row>
    <row r="64" spans="1:2" x14ac:dyDescent="0.2">
      <c r="B64" s="204" t="s">
        <v>487</v>
      </c>
    </row>
    <row r="65" spans="1:2" x14ac:dyDescent="0.2">
      <c r="B65" s="204" t="s">
        <v>488</v>
      </c>
    </row>
    <row r="66" spans="1:2" x14ac:dyDescent="0.2">
      <c r="B66" s="204" t="s">
        <v>489</v>
      </c>
    </row>
    <row r="67" spans="1:2" x14ac:dyDescent="0.2">
      <c r="B67" s="204" t="s">
        <v>490</v>
      </c>
    </row>
    <row r="68" spans="1:2" x14ac:dyDescent="0.2">
      <c r="B68" s="204" t="s">
        <v>491</v>
      </c>
    </row>
    <row r="69" spans="1:2" x14ac:dyDescent="0.2">
      <c r="B69" s="204" t="s">
        <v>492</v>
      </c>
    </row>
    <row r="70" spans="1:2" x14ac:dyDescent="0.2">
      <c r="B70" s="204" t="s">
        <v>493</v>
      </c>
    </row>
    <row r="71" spans="1:2" x14ac:dyDescent="0.2">
      <c r="B71" s="204" t="s">
        <v>494</v>
      </c>
    </row>
    <row r="72" spans="1:2" x14ac:dyDescent="0.2">
      <c r="B72" s="204" t="s">
        <v>495</v>
      </c>
    </row>
    <row r="73" spans="1:2" x14ac:dyDescent="0.2">
      <c r="A73" s="203" t="s">
        <v>423</v>
      </c>
    </row>
    <row r="74" spans="1:2" x14ac:dyDescent="0.2">
      <c r="B74" s="204" t="s">
        <v>496</v>
      </c>
    </row>
    <row r="75" spans="1:2" x14ac:dyDescent="0.2">
      <c r="B75" s="204" t="s">
        <v>497</v>
      </c>
    </row>
    <row r="76" spans="1:2" x14ac:dyDescent="0.2">
      <c r="B76" s="204" t="s">
        <v>498</v>
      </c>
    </row>
    <row r="77" spans="1:2" x14ac:dyDescent="0.2">
      <c r="B77" s="204" t="s">
        <v>499</v>
      </c>
    </row>
    <row r="78" spans="1:2" x14ac:dyDescent="0.2">
      <c r="B78" s="204" t="s">
        <v>500</v>
      </c>
    </row>
    <row r="79" spans="1:2" x14ac:dyDescent="0.2">
      <c r="B79" s="204" t="s">
        <v>501</v>
      </c>
    </row>
    <row r="80" spans="1:2" x14ac:dyDescent="0.2">
      <c r="B80" s="204" t="s">
        <v>502</v>
      </c>
    </row>
    <row r="81" spans="1:2" x14ac:dyDescent="0.2">
      <c r="A81" s="203" t="s">
        <v>432</v>
      </c>
    </row>
    <row r="82" spans="1:2" x14ac:dyDescent="0.2">
      <c r="B82" s="204" t="s">
        <v>503</v>
      </c>
    </row>
    <row r="83" spans="1:2" x14ac:dyDescent="0.2">
      <c r="A83" s="203" t="s">
        <v>436</v>
      </c>
    </row>
    <row r="84" spans="1:2" x14ac:dyDescent="0.2">
      <c r="B84" s="204" t="s">
        <v>504</v>
      </c>
    </row>
    <row r="85" spans="1:2" x14ac:dyDescent="0.2">
      <c r="B85" s="204" t="s">
        <v>505</v>
      </c>
    </row>
    <row r="86" spans="1:2" x14ac:dyDescent="0.2">
      <c r="B86" s="204" t="s">
        <v>506</v>
      </c>
    </row>
    <row r="87" spans="1:2" x14ac:dyDescent="0.2">
      <c r="B87" s="204" t="s">
        <v>507</v>
      </c>
    </row>
    <row r="88" spans="1:2" x14ac:dyDescent="0.2">
      <c r="B88" s="204" t="s">
        <v>508</v>
      </c>
    </row>
    <row r="89" spans="1:2" x14ac:dyDescent="0.2">
      <c r="B89" s="204" t="s">
        <v>509</v>
      </c>
    </row>
    <row r="90" spans="1:2" x14ac:dyDescent="0.2">
      <c r="B90" s="204" t="s">
        <v>510</v>
      </c>
    </row>
    <row r="91" spans="1:2" x14ac:dyDescent="0.2">
      <c r="B91" s="204" t="s">
        <v>511</v>
      </c>
    </row>
    <row r="92" spans="1:2" x14ac:dyDescent="0.2">
      <c r="B92" s="204" t="s">
        <v>512</v>
      </c>
    </row>
    <row r="93" spans="1:2" x14ac:dyDescent="0.2">
      <c r="B93" s="204" t="s">
        <v>513</v>
      </c>
    </row>
    <row r="94" spans="1:2" x14ac:dyDescent="0.2">
      <c r="B94" s="204" t="s">
        <v>514</v>
      </c>
    </row>
    <row r="95" spans="1:2" x14ac:dyDescent="0.2">
      <c r="B95" s="204" t="s">
        <v>515</v>
      </c>
    </row>
    <row r="96" spans="1:2" x14ac:dyDescent="0.2">
      <c r="B96" s="204" t="s">
        <v>516</v>
      </c>
    </row>
    <row r="97" spans="2:2" x14ac:dyDescent="0.2">
      <c r="B97" s="204" t="s">
        <v>517</v>
      </c>
    </row>
    <row r="98" spans="2:2" x14ac:dyDescent="0.2">
      <c r="B98" s="204" t="s">
        <v>518</v>
      </c>
    </row>
    <row r="99" spans="2:2" x14ac:dyDescent="0.2">
      <c r="B99" s="204" t="s">
        <v>519</v>
      </c>
    </row>
    <row r="100" spans="2:2" x14ac:dyDescent="0.2">
      <c r="B100" s="204" t="s">
        <v>520</v>
      </c>
    </row>
    <row r="101" spans="2:2" x14ac:dyDescent="0.2">
      <c r="B101" s="204" t="s">
        <v>521</v>
      </c>
    </row>
    <row r="102" spans="2:2" x14ac:dyDescent="0.2">
      <c r="B102" s="204" t="s">
        <v>522</v>
      </c>
    </row>
    <row r="103" spans="2:2" x14ac:dyDescent="0.2">
      <c r="B103" s="204" t="s">
        <v>523</v>
      </c>
    </row>
    <row r="104" spans="2:2" x14ac:dyDescent="0.2">
      <c r="B104" s="204" t="s">
        <v>524</v>
      </c>
    </row>
    <row r="105" spans="2:2" x14ac:dyDescent="0.2">
      <c r="B105" s="204" t="s">
        <v>525</v>
      </c>
    </row>
    <row r="106" spans="2:2" x14ac:dyDescent="0.2">
      <c r="B106" s="204" t="s">
        <v>526</v>
      </c>
    </row>
    <row r="107" spans="2:2" x14ac:dyDescent="0.2">
      <c r="B107" s="204" t="s">
        <v>527</v>
      </c>
    </row>
    <row r="108" spans="2:2" x14ac:dyDescent="0.2">
      <c r="B108" s="204" t="s">
        <v>528</v>
      </c>
    </row>
    <row r="109" spans="2:2" x14ac:dyDescent="0.2">
      <c r="B109" s="204" t="s">
        <v>529</v>
      </c>
    </row>
    <row r="110" spans="2:2" x14ac:dyDescent="0.2">
      <c r="B110" s="204" t="s">
        <v>530</v>
      </c>
    </row>
    <row r="111" spans="2:2" x14ac:dyDescent="0.2">
      <c r="B111" s="204" t="s">
        <v>465</v>
      </c>
    </row>
    <row r="112" spans="2:2" x14ac:dyDescent="0.2">
      <c r="B112" s="204" t="s">
        <v>531</v>
      </c>
    </row>
    <row r="113" spans="1:2" x14ac:dyDescent="0.2">
      <c r="B113" s="204" t="s">
        <v>532</v>
      </c>
    </row>
    <row r="114" spans="1:2" x14ac:dyDescent="0.2">
      <c r="B114" s="204" t="s">
        <v>533</v>
      </c>
    </row>
    <row r="115" spans="1:2" x14ac:dyDescent="0.2">
      <c r="B115" s="204" t="s">
        <v>534</v>
      </c>
    </row>
    <row r="116" spans="1:2" x14ac:dyDescent="0.2">
      <c r="B116" s="204" t="s">
        <v>535</v>
      </c>
    </row>
    <row r="117" spans="1:2" x14ac:dyDescent="0.2">
      <c r="B117" s="204" t="s">
        <v>536</v>
      </c>
    </row>
    <row r="118" spans="1:2" x14ac:dyDescent="0.2">
      <c r="B118" s="204" t="s">
        <v>537</v>
      </c>
    </row>
    <row r="119" spans="1:2" x14ac:dyDescent="0.2">
      <c r="B119" s="204" t="s">
        <v>538</v>
      </c>
    </row>
    <row r="120" spans="1:2" x14ac:dyDescent="0.2">
      <c r="B120" s="204" t="s">
        <v>539</v>
      </c>
    </row>
    <row r="121" spans="1:2" x14ac:dyDescent="0.2">
      <c r="B121" s="204" t="s">
        <v>540</v>
      </c>
    </row>
    <row r="122" spans="1:2" x14ac:dyDescent="0.2">
      <c r="A122" s="203" t="s">
        <v>438</v>
      </c>
    </row>
    <row r="123" spans="1:2" ht="22.5" x14ac:dyDescent="0.2">
      <c r="B123" s="204" t="s">
        <v>541</v>
      </c>
    </row>
    <row r="124" spans="1:2" x14ac:dyDescent="0.2">
      <c r="B124" s="204" t="s">
        <v>542</v>
      </c>
    </row>
    <row r="125" spans="1:2" x14ac:dyDescent="0.2">
      <c r="B125" s="204" t="s">
        <v>543</v>
      </c>
    </row>
    <row r="126" spans="1:2" ht="22.5" x14ac:dyDescent="0.2">
      <c r="B126" s="204" t="s">
        <v>544</v>
      </c>
    </row>
    <row r="127" spans="1:2" x14ac:dyDescent="0.2">
      <c r="A127" s="203" t="s">
        <v>440</v>
      </c>
    </row>
    <row r="128" spans="1:2" x14ac:dyDescent="0.2">
      <c r="B128" s="204" t="s">
        <v>545</v>
      </c>
    </row>
    <row r="129" spans="1:2" x14ac:dyDescent="0.2">
      <c r="A129" s="203" t="s">
        <v>404</v>
      </c>
    </row>
    <row r="130" spans="1:2" x14ac:dyDescent="0.2">
      <c r="A130" s="203" t="s">
        <v>414</v>
      </c>
    </row>
    <row r="131" spans="1:2" x14ac:dyDescent="0.2">
      <c r="B131" s="204" t="s">
        <v>546</v>
      </c>
    </row>
    <row r="132" spans="1:2" x14ac:dyDescent="0.2">
      <c r="B132" s="204" t="s">
        <v>547</v>
      </c>
    </row>
    <row r="133" spans="1:2" x14ac:dyDescent="0.2">
      <c r="B133" s="204" t="s">
        <v>548</v>
      </c>
    </row>
    <row r="134" spans="1:2" x14ac:dyDescent="0.2">
      <c r="B134" s="204" t="s">
        <v>549</v>
      </c>
    </row>
    <row r="135" spans="1:2" x14ac:dyDescent="0.2">
      <c r="B135" s="204" t="s">
        <v>550</v>
      </c>
    </row>
    <row r="136" spans="1:2" x14ac:dyDescent="0.2">
      <c r="B136" s="204" t="s">
        <v>551</v>
      </c>
    </row>
    <row r="137" spans="1:2" x14ac:dyDescent="0.2">
      <c r="B137" s="204" t="s">
        <v>552</v>
      </c>
    </row>
    <row r="138" spans="1:2" x14ac:dyDescent="0.2">
      <c r="B138" s="204" t="s">
        <v>553</v>
      </c>
    </row>
    <row r="139" spans="1:2" x14ac:dyDescent="0.2">
      <c r="A139" s="203" t="s">
        <v>424</v>
      </c>
    </row>
    <row r="140" spans="1:2" x14ac:dyDescent="0.2">
      <c r="B140" s="204" t="s">
        <v>554</v>
      </c>
    </row>
    <row r="141" spans="1:2" x14ac:dyDescent="0.2">
      <c r="B141" s="204" t="s">
        <v>555</v>
      </c>
    </row>
    <row r="142" spans="1:2" x14ac:dyDescent="0.2">
      <c r="B142" s="204" t="s">
        <v>556</v>
      </c>
    </row>
    <row r="143" spans="1:2" x14ac:dyDescent="0.2">
      <c r="B143" s="204" t="s">
        <v>557</v>
      </c>
    </row>
    <row r="144" spans="1:2" x14ac:dyDescent="0.2">
      <c r="B144" s="204" t="s">
        <v>558</v>
      </c>
    </row>
    <row r="145" spans="1:2" x14ac:dyDescent="0.2">
      <c r="B145" s="204" t="s">
        <v>559</v>
      </c>
    </row>
    <row r="146" spans="1:2" x14ac:dyDescent="0.2">
      <c r="B146" s="204" t="s">
        <v>560</v>
      </c>
    </row>
    <row r="147" spans="1:2" x14ac:dyDescent="0.2">
      <c r="B147" s="204" t="s">
        <v>561</v>
      </c>
    </row>
    <row r="148" spans="1:2" x14ac:dyDescent="0.2">
      <c r="B148" s="204" t="s">
        <v>562</v>
      </c>
    </row>
    <row r="149" spans="1:2" ht="22.5" x14ac:dyDescent="0.2">
      <c r="B149" s="204" t="s">
        <v>563</v>
      </c>
    </row>
    <row r="150" spans="1:2" ht="22.5" x14ac:dyDescent="0.2">
      <c r="B150" s="204" t="s">
        <v>564</v>
      </c>
    </row>
    <row r="151" spans="1:2" x14ac:dyDescent="0.2">
      <c r="B151" s="204" t="s">
        <v>565</v>
      </c>
    </row>
    <row r="152" spans="1:2" ht="22.5" x14ac:dyDescent="0.2">
      <c r="B152" s="204" t="s">
        <v>566</v>
      </c>
    </row>
    <row r="153" spans="1:2" x14ac:dyDescent="0.2">
      <c r="B153" s="204" t="s">
        <v>567</v>
      </c>
    </row>
    <row r="154" spans="1:2" x14ac:dyDescent="0.2">
      <c r="B154" s="204" t="s">
        <v>568</v>
      </c>
    </row>
    <row r="155" spans="1:2" x14ac:dyDescent="0.2">
      <c r="B155" s="204" t="s">
        <v>569</v>
      </c>
    </row>
    <row r="156" spans="1:2" x14ac:dyDescent="0.2">
      <c r="A156" s="203" t="s">
        <v>405</v>
      </c>
    </row>
    <row r="157" spans="1:2" x14ac:dyDescent="0.2">
      <c r="A157" s="203" t="s">
        <v>415</v>
      </c>
    </row>
    <row r="158" spans="1:2" x14ac:dyDescent="0.2">
      <c r="B158" s="204" t="s">
        <v>570</v>
      </c>
    </row>
    <row r="159" spans="1:2" x14ac:dyDescent="0.2">
      <c r="B159" s="204" t="s">
        <v>571</v>
      </c>
    </row>
    <row r="160" spans="1:2" x14ac:dyDescent="0.2">
      <c r="B160" s="204" t="s">
        <v>572</v>
      </c>
    </row>
    <row r="161" spans="1:2" x14ac:dyDescent="0.2">
      <c r="A161" s="203" t="s">
        <v>425</v>
      </c>
    </row>
    <row r="162" spans="1:2" ht="22.5" x14ac:dyDescent="0.2">
      <c r="B162" s="204" t="s">
        <v>573</v>
      </c>
    </row>
    <row r="163" spans="1:2" ht="22.5" x14ac:dyDescent="0.2">
      <c r="B163" s="204" t="s">
        <v>574</v>
      </c>
    </row>
    <row r="164" spans="1:2" ht="22.5" x14ac:dyDescent="0.2">
      <c r="B164" s="204" t="s">
        <v>575</v>
      </c>
    </row>
    <row r="165" spans="1:2" ht="22.5" x14ac:dyDescent="0.2">
      <c r="B165" s="204" t="s">
        <v>576</v>
      </c>
    </row>
    <row r="166" spans="1:2" x14ac:dyDescent="0.2">
      <c r="B166" s="204" t="s">
        <v>577</v>
      </c>
    </row>
    <row r="167" spans="1:2" ht="22.5" x14ac:dyDescent="0.2">
      <c r="B167" s="204" t="s">
        <v>578</v>
      </c>
    </row>
    <row r="168" spans="1:2" ht="22.5" x14ac:dyDescent="0.2">
      <c r="B168" s="204" t="s">
        <v>579</v>
      </c>
    </row>
    <row r="169" spans="1:2" ht="22.5" x14ac:dyDescent="0.2">
      <c r="B169" s="204" t="s">
        <v>580</v>
      </c>
    </row>
    <row r="170" spans="1:2" ht="22.5" x14ac:dyDescent="0.2">
      <c r="B170" s="204" t="s">
        <v>581</v>
      </c>
    </row>
    <row r="171" spans="1:2" ht="22.5" x14ac:dyDescent="0.2">
      <c r="B171" s="204" t="s">
        <v>582</v>
      </c>
    </row>
    <row r="172" spans="1:2" x14ac:dyDescent="0.2">
      <c r="B172" s="204" t="s">
        <v>583</v>
      </c>
    </row>
    <row r="173" spans="1:2" x14ac:dyDescent="0.2">
      <c r="A173" s="203" t="s">
        <v>406</v>
      </c>
    </row>
    <row r="174" spans="1:2" x14ac:dyDescent="0.2">
      <c r="A174" s="203" t="s">
        <v>416</v>
      </c>
    </row>
    <row r="175" spans="1:2" x14ac:dyDescent="0.2">
      <c r="B175" s="204" t="s">
        <v>584</v>
      </c>
    </row>
    <row r="176" spans="1:2" x14ac:dyDescent="0.2">
      <c r="B176" s="204" t="s">
        <v>585</v>
      </c>
    </row>
    <row r="177" spans="1:2" x14ac:dyDescent="0.2">
      <c r="B177" s="204" t="s">
        <v>586</v>
      </c>
    </row>
    <row r="178" spans="1:2" x14ac:dyDescent="0.2">
      <c r="A178" s="203" t="s">
        <v>426</v>
      </c>
    </row>
    <row r="179" spans="1:2" x14ac:dyDescent="0.2">
      <c r="B179" s="204" t="s">
        <v>587</v>
      </c>
    </row>
    <row r="180" spans="1:2" x14ac:dyDescent="0.2">
      <c r="B180" s="204" t="s">
        <v>588</v>
      </c>
    </row>
    <row r="181" spans="1:2" x14ac:dyDescent="0.2">
      <c r="A181" s="203" t="s">
        <v>433</v>
      </c>
    </row>
    <row r="182" spans="1:2" x14ac:dyDescent="0.2">
      <c r="B182" s="204" t="s">
        <v>589</v>
      </c>
    </row>
    <row r="183" spans="1:2" x14ac:dyDescent="0.2">
      <c r="B183" s="204" t="s">
        <v>590</v>
      </c>
    </row>
    <row r="184" spans="1:2" x14ac:dyDescent="0.2">
      <c r="A184" s="203" t="s">
        <v>407</v>
      </c>
    </row>
    <row r="185" spans="1:2" x14ac:dyDescent="0.2">
      <c r="A185" s="203" t="s">
        <v>417</v>
      </c>
    </row>
    <row r="186" spans="1:2" x14ac:dyDescent="0.2">
      <c r="B186" s="204" t="s">
        <v>591</v>
      </c>
    </row>
    <row r="187" spans="1:2" x14ac:dyDescent="0.2">
      <c r="A187" s="203" t="s">
        <v>427</v>
      </c>
    </row>
    <row r="188" spans="1:2" x14ac:dyDescent="0.2">
      <c r="B188" s="204" t="s">
        <v>592</v>
      </c>
    </row>
    <row r="189" spans="1:2" x14ac:dyDescent="0.2">
      <c r="A189" s="203" t="s">
        <v>593</v>
      </c>
    </row>
    <row r="190" spans="1:2" x14ac:dyDescent="0.2">
      <c r="A190" s="203" t="s">
        <v>418</v>
      </c>
    </row>
    <row r="191" spans="1:2" x14ac:dyDescent="0.2">
      <c r="B191" s="204" t="s">
        <v>594</v>
      </c>
    </row>
    <row r="192" spans="1:2" x14ac:dyDescent="0.2">
      <c r="A192" s="203" t="s">
        <v>428</v>
      </c>
    </row>
    <row r="193" spans="2:2" x14ac:dyDescent="0.2">
      <c r="B193" s="204" t="s">
        <v>595</v>
      </c>
    </row>
    <row r="194" spans="2:2" x14ac:dyDescent="0.2">
      <c r="B194" s="204" t="s">
        <v>596</v>
      </c>
    </row>
    <row r="195" spans="2:2" x14ac:dyDescent="0.2">
      <c r="B195" s="204" t="s">
        <v>597</v>
      </c>
    </row>
    <row r="196" spans="2:2" x14ac:dyDescent="0.2">
      <c r="B196" s="204" t="s">
        <v>598</v>
      </c>
    </row>
    <row r="197" spans="2:2" x14ac:dyDescent="0.2">
      <c r="B197" s="204" t="s">
        <v>599</v>
      </c>
    </row>
    <row r="198" spans="2:2" x14ac:dyDescent="0.2">
      <c r="B198" s="204" t="s">
        <v>600</v>
      </c>
    </row>
    <row r="199" spans="2:2" x14ac:dyDescent="0.2">
      <c r="B199" s="204" t="s">
        <v>601</v>
      </c>
    </row>
    <row r="200" spans="2:2" ht="22.5" x14ac:dyDescent="0.2">
      <c r="B200" s="204" t="s">
        <v>602</v>
      </c>
    </row>
    <row r="201" spans="2:2" x14ac:dyDescent="0.2">
      <c r="B201" s="204" t="s">
        <v>603</v>
      </c>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1"/>
  <dimension ref="A1:K140"/>
  <sheetViews>
    <sheetView zoomScale="60" zoomScaleNormal="60" workbookViewId="0">
      <selection activeCell="B8" sqref="B8"/>
    </sheetView>
  </sheetViews>
  <sheetFormatPr baseColWidth="10" defaultColWidth="11.42578125" defaultRowHeight="56.25" customHeight="1" x14ac:dyDescent="0.25"/>
  <cols>
    <col min="1" max="2" width="25.85546875" style="7" customWidth="1"/>
    <col min="3" max="3" width="31" style="7" customWidth="1"/>
    <col min="4" max="5" width="25.85546875" style="7" customWidth="1"/>
    <col min="6" max="6" width="46.85546875" style="7" customWidth="1"/>
    <col min="7" max="7" width="72" style="7" customWidth="1"/>
    <col min="8" max="8" width="38.42578125" style="7" customWidth="1"/>
    <col min="9" max="9" width="64.85546875" style="7" customWidth="1"/>
    <col min="10" max="11" width="38.28515625" style="7" customWidth="1"/>
    <col min="12" max="16384" width="11.42578125" style="7"/>
  </cols>
  <sheetData>
    <row r="1" spans="1:11" ht="56.25" customHeight="1" x14ac:dyDescent="0.25">
      <c r="A1" s="121" t="s">
        <v>22</v>
      </c>
      <c r="B1" s="121" t="s">
        <v>604</v>
      </c>
      <c r="C1" s="121" t="s">
        <v>605</v>
      </c>
      <c r="E1" s="17"/>
      <c r="F1" s="2" t="s">
        <v>10</v>
      </c>
      <c r="G1" s="2" t="s">
        <v>7</v>
      </c>
      <c r="H1" s="2"/>
      <c r="I1" s="2" t="s">
        <v>7</v>
      </c>
      <c r="J1" s="2" t="s">
        <v>11</v>
      </c>
      <c r="K1" s="21"/>
    </row>
    <row r="2" spans="1:11" ht="92.25" customHeight="1" x14ac:dyDescent="0.25">
      <c r="A2" s="116" t="s">
        <v>606</v>
      </c>
      <c r="B2" s="123" t="s">
        <v>607</v>
      </c>
      <c r="C2" s="116" t="s">
        <v>41</v>
      </c>
      <c r="E2" s="114"/>
      <c r="F2" s="11" t="s">
        <v>13</v>
      </c>
      <c r="H2" s="11"/>
      <c r="I2" s="9" t="s">
        <v>14</v>
      </c>
      <c r="J2" s="4" t="s">
        <v>15</v>
      </c>
      <c r="K2" s="23"/>
    </row>
    <row r="3" spans="1:11" ht="56.25" customHeight="1" x14ac:dyDescent="0.25">
      <c r="A3" s="116" t="s">
        <v>26</v>
      </c>
      <c r="B3" s="116" t="s">
        <v>608</v>
      </c>
      <c r="C3" s="116" t="s">
        <v>44</v>
      </c>
      <c r="E3" s="115"/>
      <c r="F3" s="20" t="s">
        <v>20</v>
      </c>
      <c r="H3" s="20"/>
      <c r="I3" s="9" t="s">
        <v>14</v>
      </c>
      <c r="J3" s="4" t="s">
        <v>21</v>
      </c>
      <c r="K3" s="23"/>
    </row>
    <row r="4" spans="1:11" ht="56.25" customHeight="1" x14ac:dyDescent="0.25">
      <c r="A4" s="116" t="s">
        <v>609</v>
      </c>
      <c r="B4" s="116"/>
      <c r="C4" s="116" t="s">
        <v>47</v>
      </c>
      <c r="E4" s="115"/>
      <c r="F4" s="20"/>
      <c r="H4" s="20"/>
      <c r="I4" s="9"/>
      <c r="J4" s="4"/>
      <c r="K4" s="23"/>
    </row>
    <row r="5" spans="1:11" ht="56.25" customHeight="1" x14ac:dyDescent="0.25">
      <c r="A5" s="116" t="s">
        <v>28</v>
      </c>
      <c r="B5" s="116"/>
      <c r="C5" s="116" t="s">
        <v>50</v>
      </c>
      <c r="E5" s="115"/>
      <c r="F5" s="20"/>
      <c r="H5" s="20"/>
      <c r="I5" s="9"/>
      <c r="J5" s="4"/>
      <c r="K5" s="23"/>
    </row>
    <row r="6" spans="1:11" ht="56.25" customHeight="1" x14ac:dyDescent="0.25">
      <c r="A6" s="116"/>
      <c r="B6" s="124"/>
      <c r="C6" s="116" t="s">
        <v>53</v>
      </c>
      <c r="E6" s="115"/>
      <c r="F6" s="20"/>
      <c r="H6" s="20"/>
      <c r="I6" s="9"/>
      <c r="J6" s="4"/>
      <c r="K6" s="23"/>
    </row>
    <row r="7" spans="1:11" ht="56.25" customHeight="1" x14ac:dyDescent="0.25">
      <c r="J7" s="1" t="s">
        <v>30</v>
      </c>
      <c r="K7" s="26"/>
    </row>
    <row r="8" spans="1:11" ht="56.25" customHeight="1" x14ac:dyDescent="0.25">
      <c r="J8" s="1" t="s">
        <v>35</v>
      </c>
      <c r="K8" s="26"/>
    </row>
    <row r="9" spans="1:11" ht="56.25" customHeight="1" x14ac:dyDescent="0.25">
      <c r="A9" s="51"/>
      <c r="B9" s="51"/>
      <c r="C9" s="51"/>
      <c r="D9" s="51"/>
      <c r="E9" s="51"/>
      <c r="F9" s="12"/>
      <c r="H9" s="51"/>
      <c r="J9" s="1" t="s">
        <v>38</v>
      </c>
      <c r="K9" s="26"/>
    </row>
    <row r="10" spans="1:11" ht="56.25" customHeight="1" x14ac:dyDescent="0.25">
      <c r="J10" s="1" t="s">
        <v>43</v>
      </c>
      <c r="K10" s="26"/>
    </row>
    <row r="11" spans="1:11" ht="56.25" customHeight="1" x14ac:dyDescent="0.25">
      <c r="A11" s="51"/>
      <c r="B11" s="51"/>
      <c r="C11" s="51"/>
      <c r="D11" s="51"/>
      <c r="E11" s="51"/>
      <c r="H11" s="51"/>
      <c r="J11" s="1" t="s">
        <v>46</v>
      </c>
      <c r="K11" s="26"/>
    </row>
    <row r="12" spans="1:11" ht="56.25" customHeight="1" x14ac:dyDescent="0.25">
      <c r="J12" s="1" t="s">
        <v>49</v>
      </c>
      <c r="K12" s="26"/>
    </row>
    <row r="13" spans="1:11" ht="56.25" customHeight="1" x14ac:dyDescent="0.25">
      <c r="J13" s="1" t="s">
        <v>382</v>
      </c>
      <c r="K13" s="26"/>
    </row>
    <row r="14" spans="1:11" ht="56.25" customHeight="1" x14ac:dyDescent="0.25">
      <c r="J14" s="1" t="s">
        <v>383</v>
      </c>
      <c r="K14" s="26"/>
    </row>
    <row r="15" spans="1:11" ht="56.25" customHeight="1" x14ac:dyDescent="0.25">
      <c r="F15" s="13"/>
      <c r="J15" s="1" t="s">
        <v>384</v>
      </c>
      <c r="K15" s="26"/>
    </row>
    <row r="16" spans="1:11" ht="56.25" customHeight="1" x14ac:dyDescent="0.25">
      <c r="A16" s="51"/>
      <c r="B16" s="51"/>
      <c r="C16" s="51"/>
      <c r="D16" s="51"/>
      <c r="E16" s="51"/>
      <c r="H16" s="51"/>
      <c r="J16" s="1" t="s">
        <v>385</v>
      </c>
      <c r="K16" s="26"/>
    </row>
    <row r="17" spans="1:11" ht="56.25" customHeight="1" x14ac:dyDescent="0.25">
      <c r="A17" s="51"/>
      <c r="B17" s="51"/>
      <c r="C17" s="51"/>
      <c r="D17" s="51"/>
      <c r="E17" s="51"/>
      <c r="H17" s="51"/>
      <c r="J17" s="1" t="s">
        <v>386</v>
      </c>
      <c r="K17" s="26"/>
    </row>
    <row r="18" spans="1:11" ht="56.25" customHeight="1" x14ac:dyDescent="0.25">
      <c r="A18" s="51"/>
      <c r="B18" s="51"/>
      <c r="C18" s="51"/>
      <c r="D18" s="51"/>
      <c r="E18" s="51"/>
      <c r="H18" s="51"/>
      <c r="J18" s="1" t="s">
        <v>387</v>
      </c>
      <c r="K18" s="26"/>
    </row>
    <row r="19" spans="1:11" ht="56.25" customHeight="1" x14ac:dyDescent="0.25">
      <c r="A19" s="51"/>
      <c r="B19" s="51"/>
      <c r="C19" s="51"/>
      <c r="D19" s="51"/>
      <c r="E19" s="51"/>
      <c r="H19" s="51"/>
      <c r="J19" s="1" t="s">
        <v>388</v>
      </c>
      <c r="K19" s="26"/>
    </row>
    <row r="20" spans="1:11" ht="56.25" customHeight="1" x14ac:dyDescent="0.25">
      <c r="A20" s="51"/>
      <c r="B20" s="51"/>
      <c r="C20" s="51"/>
      <c r="D20" s="51"/>
      <c r="E20" s="51"/>
      <c r="H20" s="51"/>
      <c r="J20" s="1" t="s">
        <v>52</v>
      </c>
      <c r="K20" s="26"/>
    </row>
    <row r="21" spans="1:11" ht="56.25" customHeight="1" x14ac:dyDescent="0.25">
      <c r="A21" s="51"/>
      <c r="B21" s="51"/>
      <c r="C21" s="51"/>
      <c r="D21" s="51"/>
      <c r="E21" s="51"/>
      <c r="F21" s="12"/>
      <c r="H21" s="51"/>
      <c r="J21" s="1" t="s">
        <v>389</v>
      </c>
      <c r="K21" s="26"/>
    </row>
    <row r="22" spans="1:11" ht="56.25" customHeight="1" x14ac:dyDescent="0.25">
      <c r="J22" s="1" t="s">
        <v>390</v>
      </c>
      <c r="K22" s="26"/>
    </row>
    <row r="23" spans="1:11" ht="56.25" customHeight="1" x14ac:dyDescent="0.25">
      <c r="F23" s="13"/>
      <c r="J23" s="1" t="s">
        <v>391</v>
      </c>
      <c r="K23" s="26"/>
    </row>
    <row r="24" spans="1:11" ht="56.25" customHeight="1" x14ac:dyDescent="0.25">
      <c r="J24" s="1" t="s">
        <v>392</v>
      </c>
      <c r="K24" s="26"/>
    </row>
    <row r="25" spans="1:11" ht="56.25" customHeight="1" x14ac:dyDescent="0.25">
      <c r="A25" s="51"/>
      <c r="B25" s="51"/>
      <c r="C25" s="51"/>
      <c r="D25" s="51"/>
      <c r="E25" s="51"/>
      <c r="H25" s="51"/>
      <c r="J25" s="4" t="s">
        <v>393</v>
      </c>
      <c r="K25" s="23"/>
    </row>
    <row r="26" spans="1:11" ht="56.25" customHeight="1" x14ac:dyDescent="0.25">
      <c r="J26" s="4" t="s">
        <v>394</v>
      </c>
      <c r="K26" s="23"/>
    </row>
    <row r="27" spans="1:11" ht="56.25" customHeight="1" x14ac:dyDescent="0.25">
      <c r="J27" s="4" t="s">
        <v>395</v>
      </c>
      <c r="K27" s="23"/>
    </row>
    <row r="28" spans="1:11" ht="56.25" customHeight="1" x14ac:dyDescent="0.25">
      <c r="F28" s="12"/>
      <c r="J28" s="4" t="s">
        <v>55</v>
      </c>
      <c r="K28" s="23"/>
    </row>
    <row r="29" spans="1:11" ht="56.25" customHeight="1" x14ac:dyDescent="0.25">
      <c r="A29" s="51"/>
      <c r="B29" s="51"/>
      <c r="C29" s="51"/>
      <c r="D29" s="51"/>
      <c r="E29" s="51"/>
      <c r="F29" s="12"/>
      <c r="H29" s="51"/>
      <c r="J29" s="4" t="s">
        <v>56</v>
      </c>
      <c r="K29" s="23"/>
    </row>
    <row r="30" spans="1:11" ht="56.25" customHeight="1" x14ac:dyDescent="0.25">
      <c r="A30" s="51"/>
      <c r="B30" s="51"/>
      <c r="C30" s="51"/>
      <c r="D30" s="51"/>
      <c r="E30" s="51"/>
      <c r="F30" s="12"/>
      <c r="H30" s="51"/>
      <c r="J30" s="4" t="s">
        <v>57</v>
      </c>
      <c r="K30" s="23"/>
    </row>
    <row r="31" spans="1:11" ht="56.25" customHeight="1" x14ac:dyDescent="0.25">
      <c r="A31" s="51"/>
      <c r="B31" s="51"/>
      <c r="C31" s="51"/>
      <c r="D31" s="51"/>
      <c r="E31" s="51"/>
      <c r="F31" s="12"/>
      <c r="H31" s="51"/>
      <c r="J31" s="4" t="s">
        <v>58</v>
      </c>
      <c r="K31" s="23"/>
    </row>
    <row r="32" spans="1:11" ht="56.25" customHeight="1" x14ac:dyDescent="0.25">
      <c r="A32" s="51"/>
      <c r="B32" s="51"/>
      <c r="C32" s="51"/>
      <c r="D32" s="51"/>
      <c r="E32" s="51"/>
      <c r="F32" s="12"/>
      <c r="H32" s="51"/>
      <c r="J32" s="4" t="s">
        <v>59</v>
      </c>
      <c r="K32" s="23"/>
    </row>
    <row r="33" spans="1:11" ht="56.25" customHeight="1" x14ac:dyDescent="0.25">
      <c r="A33" s="51"/>
      <c r="B33" s="51"/>
      <c r="C33" s="51"/>
      <c r="D33" s="51"/>
      <c r="E33" s="51"/>
      <c r="F33" s="12"/>
      <c r="H33" s="51"/>
      <c r="J33" s="6" t="s">
        <v>60</v>
      </c>
      <c r="K33" s="29"/>
    </row>
    <row r="34" spans="1:11" ht="56.25" customHeight="1" x14ac:dyDescent="0.25">
      <c r="J34" s="6" t="s">
        <v>61</v>
      </c>
      <c r="K34" s="29"/>
    </row>
    <row r="35" spans="1:11" ht="56.25" customHeight="1" x14ac:dyDescent="0.25">
      <c r="J35" s="6" t="s">
        <v>62</v>
      </c>
      <c r="K35" s="29"/>
    </row>
    <row r="36" spans="1:11" ht="56.25" customHeight="1" x14ac:dyDescent="0.25">
      <c r="J36" s="6" t="s">
        <v>63</v>
      </c>
      <c r="K36" s="29"/>
    </row>
    <row r="37" spans="1:11" ht="56.25" customHeight="1" x14ac:dyDescent="0.25">
      <c r="A37" s="51"/>
      <c r="B37" s="51"/>
      <c r="C37" s="51"/>
      <c r="D37" s="51"/>
      <c r="E37" s="51"/>
      <c r="F37" s="12"/>
      <c r="H37" s="51"/>
      <c r="J37" s="6" t="s">
        <v>64</v>
      </c>
      <c r="K37" s="29"/>
    </row>
    <row r="38" spans="1:11" ht="56.25" customHeight="1" x14ac:dyDescent="0.25">
      <c r="A38" s="51"/>
      <c r="B38" s="51"/>
      <c r="C38" s="51"/>
      <c r="D38" s="51"/>
      <c r="E38" s="51"/>
      <c r="H38" s="51"/>
      <c r="J38" s="6" t="s">
        <v>65</v>
      </c>
      <c r="K38" s="29"/>
    </row>
    <row r="39" spans="1:11" ht="56.25" customHeight="1" x14ac:dyDescent="0.25">
      <c r="A39" s="51"/>
      <c r="B39" s="51"/>
      <c r="C39" s="51"/>
      <c r="D39" s="51"/>
      <c r="E39" s="51"/>
      <c r="H39" s="51"/>
      <c r="J39" s="6" t="s">
        <v>66</v>
      </c>
      <c r="K39" s="29"/>
    </row>
    <row r="40" spans="1:11" ht="56.25" customHeight="1" x14ac:dyDescent="0.25">
      <c r="A40" s="51"/>
      <c r="B40" s="51"/>
      <c r="C40" s="51"/>
      <c r="D40" s="51"/>
      <c r="E40" s="51"/>
      <c r="H40" s="51"/>
      <c r="J40" s="6" t="s">
        <v>67</v>
      </c>
      <c r="K40" s="29"/>
    </row>
    <row r="41" spans="1:11" ht="56.25" customHeight="1" x14ac:dyDescent="0.25">
      <c r="A41" s="51"/>
      <c r="B41" s="51"/>
      <c r="C41" s="51"/>
      <c r="D41" s="51"/>
      <c r="E41" s="51"/>
      <c r="F41" s="12"/>
      <c r="H41" s="51"/>
      <c r="J41" s="6" t="s">
        <v>68</v>
      </c>
      <c r="K41" s="29"/>
    </row>
    <row r="42" spans="1:11" ht="56.25" customHeight="1" x14ac:dyDescent="0.25">
      <c r="F42" s="12"/>
      <c r="J42" s="4" t="s">
        <v>69</v>
      </c>
      <c r="K42" s="23"/>
    </row>
    <row r="43" spans="1:11" ht="56.25" customHeight="1" x14ac:dyDescent="0.25">
      <c r="F43" s="12"/>
      <c r="J43" s="6" t="s">
        <v>70</v>
      </c>
      <c r="K43" s="29"/>
    </row>
    <row r="44" spans="1:11" ht="56.25" customHeight="1" x14ac:dyDescent="0.25">
      <c r="A44" s="51"/>
      <c r="B44" s="51"/>
      <c r="C44" s="51"/>
      <c r="D44" s="51"/>
      <c r="E44" s="51"/>
      <c r="F44" s="12"/>
      <c r="H44" s="51"/>
      <c r="J44" s="6" t="s">
        <v>71</v>
      </c>
      <c r="K44" s="29"/>
    </row>
    <row r="45" spans="1:11" ht="56.25" customHeight="1" x14ac:dyDescent="0.25">
      <c r="A45" s="51"/>
      <c r="B45" s="51"/>
      <c r="C45" s="51"/>
      <c r="D45" s="51"/>
      <c r="E45" s="51"/>
      <c r="F45" s="13"/>
      <c r="H45" s="51"/>
      <c r="J45" s="6" t="s">
        <v>72</v>
      </c>
      <c r="K45" s="29"/>
    </row>
    <row r="46" spans="1:11" ht="56.25" customHeight="1" x14ac:dyDescent="0.25">
      <c r="A46" s="51"/>
      <c r="B46" s="51"/>
      <c r="C46" s="51"/>
      <c r="D46" s="51"/>
      <c r="E46" s="51"/>
      <c r="H46" s="51"/>
      <c r="J46" s="4" t="s">
        <v>73</v>
      </c>
      <c r="K46" s="23"/>
    </row>
    <row r="47" spans="1:11" ht="56.25" customHeight="1" x14ac:dyDescent="0.25">
      <c r="A47" s="51"/>
      <c r="B47" s="51"/>
      <c r="C47" s="51"/>
      <c r="D47" s="51"/>
      <c r="E47" s="51"/>
      <c r="H47" s="51"/>
      <c r="J47" s="6" t="s">
        <v>74</v>
      </c>
      <c r="K47" s="29"/>
    </row>
    <row r="48" spans="1:11" ht="56.25" customHeight="1" x14ac:dyDescent="0.25">
      <c r="A48" s="51"/>
      <c r="B48" s="51"/>
      <c r="C48" s="51"/>
      <c r="D48" s="51"/>
      <c r="E48" s="51"/>
      <c r="H48" s="51"/>
      <c r="J48" s="6" t="s">
        <v>75</v>
      </c>
      <c r="K48" s="29"/>
    </row>
    <row r="49" spans="1:11" ht="56.25" customHeight="1" x14ac:dyDescent="0.25">
      <c r="A49" s="51"/>
      <c r="B49" s="51"/>
      <c r="C49" s="51"/>
      <c r="D49" s="51"/>
      <c r="E49" s="51"/>
      <c r="F49" s="12"/>
      <c r="H49" s="51"/>
      <c r="J49" s="4" t="s">
        <v>76</v>
      </c>
      <c r="K49" s="23"/>
    </row>
    <row r="50" spans="1:11" ht="56.25" customHeight="1" x14ac:dyDescent="0.25">
      <c r="A50" s="51"/>
      <c r="B50" s="51"/>
      <c r="C50" s="51"/>
      <c r="D50" s="51"/>
      <c r="E50" s="51"/>
      <c r="F50" s="12"/>
      <c r="H50" s="51"/>
      <c r="J50" s="4" t="s">
        <v>77</v>
      </c>
      <c r="K50" s="23"/>
    </row>
    <row r="51" spans="1:11" ht="56.25" customHeight="1" x14ac:dyDescent="0.25">
      <c r="F51" s="12"/>
      <c r="J51" s="1" t="s">
        <v>78</v>
      </c>
      <c r="K51" s="26"/>
    </row>
    <row r="52" spans="1:11" ht="56.25" customHeight="1" x14ac:dyDescent="0.25">
      <c r="F52" s="12"/>
      <c r="J52" s="4" t="s">
        <v>79</v>
      </c>
      <c r="K52" s="23"/>
    </row>
    <row r="53" spans="1:11" ht="56.25" customHeight="1" x14ac:dyDescent="0.25">
      <c r="A53" s="51"/>
      <c r="B53" s="51"/>
      <c r="C53" s="51"/>
      <c r="D53" s="51"/>
      <c r="E53" s="51"/>
      <c r="F53" s="12"/>
      <c r="G53" s="14"/>
      <c r="H53" s="12"/>
      <c r="I53" s="14"/>
      <c r="J53" s="4" t="s">
        <v>80</v>
      </c>
      <c r="K53" s="23"/>
    </row>
    <row r="54" spans="1:11" ht="56.25" customHeight="1" x14ac:dyDescent="0.25">
      <c r="A54" s="51"/>
      <c r="B54" s="51"/>
      <c r="C54" s="51"/>
      <c r="D54" s="51"/>
      <c r="E54" s="51"/>
      <c r="H54" s="51"/>
      <c r="J54" s="4" t="s">
        <v>81</v>
      </c>
      <c r="K54" s="23"/>
    </row>
    <row r="55" spans="1:11" ht="56.25" customHeight="1" x14ac:dyDescent="0.25">
      <c r="A55" s="51"/>
      <c r="B55" s="51"/>
      <c r="C55" s="51"/>
      <c r="D55" s="51"/>
      <c r="E55" s="51"/>
      <c r="H55" s="51"/>
      <c r="J55" s="4" t="s">
        <v>82</v>
      </c>
      <c r="K55" s="23"/>
    </row>
    <row r="56" spans="1:11" ht="56.25" customHeight="1" x14ac:dyDescent="0.25">
      <c r="A56" s="51"/>
      <c r="B56" s="51"/>
      <c r="C56" s="51"/>
      <c r="D56" s="51"/>
      <c r="E56" s="51"/>
      <c r="F56" s="12"/>
      <c r="H56" s="51"/>
      <c r="J56" s="4" t="s">
        <v>83</v>
      </c>
      <c r="K56" s="23"/>
    </row>
    <row r="57" spans="1:11" ht="56.25" customHeight="1" x14ac:dyDescent="0.25">
      <c r="F57" s="12"/>
      <c r="G57" s="10"/>
      <c r="I57" s="10"/>
      <c r="J57" s="4" t="s">
        <v>84</v>
      </c>
      <c r="K57" s="23"/>
    </row>
    <row r="58" spans="1:11" ht="56.25" customHeight="1" x14ac:dyDescent="0.25">
      <c r="F58" s="12"/>
      <c r="G58" s="10"/>
      <c r="I58" s="10"/>
      <c r="J58" s="4" t="s">
        <v>85</v>
      </c>
      <c r="K58" s="23"/>
    </row>
    <row r="59" spans="1:11" ht="56.25" customHeight="1" x14ac:dyDescent="0.25">
      <c r="A59" s="51"/>
      <c r="B59" s="51"/>
      <c r="C59" s="51"/>
      <c r="D59" s="51"/>
      <c r="E59" s="51"/>
      <c r="F59" s="12"/>
      <c r="G59" s="10"/>
      <c r="H59" s="12"/>
      <c r="I59" s="10"/>
      <c r="J59" s="4" t="s">
        <v>86</v>
      </c>
      <c r="K59" s="23"/>
    </row>
    <row r="60" spans="1:11" ht="56.25" customHeight="1" x14ac:dyDescent="0.25">
      <c r="A60" s="51"/>
      <c r="B60" s="51"/>
      <c r="C60" s="51"/>
      <c r="D60" s="51"/>
      <c r="E60" s="51"/>
      <c r="F60" s="12"/>
      <c r="G60" s="14"/>
      <c r="H60" s="12"/>
      <c r="I60" s="14"/>
      <c r="J60" s="4" t="s">
        <v>87</v>
      </c>
      <c r="K60" s="23"/>
    </row>
    <row r="61" spans="1:11" ht="56.25" customHeight="1" x14ac:dyDescent="0.25">
      <c r="A61" s="51"/>
      <c r="B61" s="51"/>
      <c r="C61" s="51"/>
      <c r="D61" s="51"/>
      <c r="E61" s="51"/>
      <c r="F61" s="12"/>
      <c r="H61" s="51"/>
      <c r="J61" s="4" t="s">
        <v>88</v>
      </c>
      <c r="K61" s="23"/>
    </row>
    <row r="62" spans="1:11" ht="56.25" customHeight="1" x14ac:dyDescent="0.25">
      <c r="F62" s="12"/>
      <c r="J62" s="4" t="s">
        <v>89</v>
      </c>
      <c r="K62" s="23"/>
    </row>
    <row r="63" spans="1:11" ht="56.25" customHeight="1" x14ac:dyDescent="0.25">
      <c r="J63" s="4" t="s">
        <v>90</v>
      </c>
      <c r="K63" s="23"/>
    </row>
    <row r="64" spans="1:11" ht="56.25" customHeight="1" x14ac:dyDescent="0.25">
      <c r="A64" s="51"/>
      <c r="B64" s="51"/>
      <c r="C64" s="51"/>
      <c r="D64" s="51"/>
      <c r="E64" s="51"/>
      <c r="H64" s="51"/>
      <c r="J64" s="4" t="s">
        <v>91</v>
      </c>
      <c r="K64" s="23"/>
    </row>
    <row r="65" spans="1:11" ht="56.25" customHeight="1" x14ac:dyDescent="0.25">
      <c r="A65" s="51"/>
      <c r="B65" s="51"/>
      <c r="C65" s="51"/>
      <c r="D65" s="51"/>
      <c r="E65" s="51"/>
      <c r="F65" s="12"/>
      <c r="H65" s="51"/>
      <c r="J65" s="4" t="s">
        <v>92</v>
      </c>
      <c r="K65" s="23"/>
    </row>
    <row r="66" spans="1:11" ht="56.25" customHeight="1" x14ac:dyDescent="0.25">
      <c r="A66" s="51"/>
      <c r="B66" s="51"/>
      <c r="C66" s="51"/>
      <c r="D66" s="51"/>
      <c r="E66" s="51"/>
      <c r="F66" s="12"/>
      <c r="H66" s="51"/>
      <c r="J66" s="4" t="s">
        <v>93</v>
      </c>
      <c r="K66" s="23"/>
    </row>
    <row r="67" spans="1:11" ht="56.25" customHeight="1" x14ac:dyDescent="0.25">
      <c r="A67" s="51"/>
      <c r="B67" s="51"/>
      <c r="C67" s="51"/>
      <c r="D67" s="51"/>
      <c r="E67" s="51"/>
      <c r="F67" s="12"/>
      <c r="H67" s="51"/>
      <c r="J67" s="4" t="s">
        <v>94</v>
      </c>
      <c r="K67" s="23"/>
    </row>
    <row r="68" spans="1:11" ht="56.25" customHeight="1" x14ac:dyDescent="0.25">
      <c r="F68" s="12"/>
      <c r="J68" s="4" t="s">
        <v>95</v>
      </c>
      <c r="K68" s="23"/>
    </row>
    <row r="69" spans="1:11" ht="56.25" customHeight="1" x14ac:dyDescent="0.25">
      <c r="A69" s="51"/>
      <c r="B69" s="51"/>
      <c r="C69" s="51"/>
      <c r="D69" s="51"/>
      <c r="E69" s="51"/>
      <c r="H69" s="51"/>
      <c r="J69" s="4" t="s">
        <v>96</v>
      </c>
      <c r="K69" s="23"/>
    </row>
    <row r="70" spans="1:11" ht="56.25" customHeight="1" x14ac:dyDescent="0.25">
      <c r="A70" s="51"/>
      <c r="B70" s="51"/>
      <c r="C70" s="51"/>
      <c r="D70" s="51"/>
      <c r="E70" s="51"/>
      <c r="H70" s="51"/>
      <c r="J70" s="4" t="s">
        <v>97</v>
      </c>
      <c r="K70" s="23"/>
    </row>
    <row r="71" spans="1:11" ht="56.25" customHeight="1" x14ac:dyDescent="0.25">
      <c r="A71" s="51"/>
      <c r="B71" s="51"/>
      <c r="C71" s="51"/>
      <c r="D71" s="51"/>
      <c r="E71" s="51"/>
      <c r="F71" s="12"/>
      <c r="H71" s="51"/>
      <c r="J71" s="4" t="s">
        <v>98</v>
      </c>
      <c r="K71" s="23"/>
    </row>
    <row r="72" spans="1:11" ht="56.25" customHeight="1" x14ac:dyDescent="0.25">
      <c r="A72" s="51"/>
      <c r="B72" s="51"/>
      <c r="C72" s="51"/>
      <c r="D72" s="51"/>
      <c r="E72" s="51"/>
      <c r="F72" s="12"/>
      <c r="H72" s="51"/>
      <c r="J72" s="4" t="s">
        <v>99</v>
      </c>
      <c r="K72" s="23"/>
    </row>
    <row r="73" spans="1:11" ht="56.25" customHeight="1" x14ac:dyDescent="0.25">
      <c r="A73" s="51"/>
      <c r="B73" s="51"/>
      <c r="C73" s="51"/>
      <c r="D73" s="51"/>
      <c r="E73" s="51"/>
      <c r="F73" s="13"/>
      <c r="H73" s="51"/>
      <c r="J73" s="4" t="s">
        <v>100</v>
      </c>
      <c r="K73" s="23"/>
    </row>
    <row r="74" spans="1:11" ht="56.25" customHeight="1" x14ac:dyDescent="0.25">
      <c r="A74" s="51"/>
      <c r="B74" s="51"/>
      <c r="C74" s="51"/>
      <c r="D74" s="51"/>
      <c r="E74" s="51"/>
      <c r="H74" s="51"/>
      <c r="J74" s="4" t="s">
        <v>101</v>
      </c>
      <c r="K74" s="23"/>
    </row>
    <row r="75" spans="1:11" ht="56.25" customHeight="1" x14ac:dyDescent="0.25">
      <c r="A75" s="51"/>
      <c r="B75" s="51"/>
      <c r="C75" s="51"/>
      <c r="D75" s="51"/>
      <c r="E75" s="51"/>
      <c r="H75" s="51"/>
      <c r="J75" s="4" t="s">
        <v>102</v>
      </c>
      <c r="K75" s="23"/>
    </row>
    <row r="76" spans="1:11" ht="56.25" customHeight="1" x14ac:dyDescent="0.25">
      <c r="A76" s="8"/>
      <c r="B76" s="8"/>
      <c r="C76" s="8"/>
      <c r="D76" s="8"/>
      <c r="E76" s="8"/>
      <c r="F76" s="12"/>
      <c r="G76" s="10"/>
      <c r="H76" s="8"/>
      <c r="I76" s="10"/>
      <c r="J76" s="4" t="s">
        <v>103</v>
      </c>
      <c r="K76" s="23"/>
    </row>
    <row r="77" spans="1:11" ht="56.25" customHeight="1" x14ac:dyDescent="0.25">
      <c r="F77" s="12"/>
      <c r="G77" s="10"/>
      <c r="I77" s="10"/>
      <c r="J77" s="4" t="s">
        <v>104</v>
      </c>
      <c r="K77" s="23"/>
    </row>
    <row r="78" spans="1:11" ht="56.25" customHeight="1" x14ac:dyDescent="0.25">
      <c r="F78" s="12"/>
      <c r="J78" s="4" t="s">
        <v>105</v>
      </c>
      <c r="K78" s="23"/>
    </row>
    <row r="79" spans="1:11" ht="56.25" customHeight="1" x14ac:dyDescent="0.25">
      <c r="F79" s="13"/>
      <c r="J79" s="4" t="s">
        <v>106</v>
      </c>
      <c r="K79" s="23"/>
    </row>
    <row r="80" spans="1:11" ht="56.25" customHeight="1" x14ac:dyDescent="0.25">
      <c r="J80" s="4" t="s">
        <v>107</v>
      </c>
      <c r="K80" s="23"/>
    </row>
    <row r="81" spans="6:11" ht="56.25" customHeight="1" x14ac:dyDescent="0.25">
      <c r="F81" s="12"/>
      <c r="J81" s="1" t="s">
        <v>108</v>
      </c>
      <c r="K81" s="26"/>
    </row>
    <row r="82" spans="6:11" ht="56.25" customHeight="1" x14ac:dyDescent="0.25">
      <c r="F82" s="12"/>
      <c r="J82" s="4" t="s">
        <v>109</v>
      </c>
      <c r="K82" s="23"/>
    </row>
    <row r="83" spans="6:11" ht="56.25" customHeight="1" x14ac:dyDescent="0.25">
      <c r="F83" s="12"/>
      <c r="G83" s="10"/>
      <c r="I83" s="10"/>
      <c r="J83" s="1" t="s">
        <v>110</v>
      </c>
      <c r="K83" s="26"/>
    </row>
    <row r="84" spans="6:11" ht="56.25" customHeight="1" x14ac:dyDescent="0.25">
      <c r="F84" s="12"/>
      <c r="G84" s="14"/>
      <c r="I84" s="14"/>
      <c r="J84" s="1" t="s">
        <v>111</v>
      </c>
      <c r="K84" s="26"/>
    </row>
    <row r="85" spans="6:11" ht="56.25" customHeight="1" x14ac:dyDescent="0.25">
      <c r="F85" s="12"/>
      <c r="J85" s="1" t="s">
        <v>112</v>
      </c>
      <c r="K85" s="26"/>
    </row>
    <row r="86" spans="6:11" ht="56.25" customHeight="1" x14ac:dyDescent="0.25">
      <c r="F86" s="12"/>
      <c r="J86" s="1" t="s">
        <v>113</v>
      </c>
      <c r="K86" s="26"/>
    </row>
    <row r="87" spans="6:11" ht="56.25" customHeight="1" x14ac:dyDescent="0.25">
      <c r="F87" s="13"/>
      <c r="J87" s="1" t="s">
        <v>114</v>
      </c>
      <c r="K87" s="26"/>
    </row>
    <row r="88" spans="6:11" ht="56.25" customHeight="1" x14ac:dyDescent="0.25">
      <c r="F88" s="8"/>
      <c r="J88" s="1" t="s">
        <v>115</v>
      </c>
      <c r="K88" s="26"/>
    </row>
    <row r="89" spans="6:11" ht="56.25" customHeight="1" x14ac:dyDescent="0.25">
      <c r="J89" s="1" t="s">
        <v>116</v>
      </c>
      <c r="K89" s="26"/>
    </row>
    <row r="90" spans="6:11" ht="56.25" customHeight="1" x14ac:dyDescent="0.25">
      <c r="G90" s="14"/>
      <c r="I90" s="14"/>
      <c r="J90" s="1" t="s">
        <v>117</v>
      </c>
      <c r="K90" s="26"/>
    </row>
    <row r="91" spans="6:11" ht="56.25" customHeight="1" x14ac:dyDescent="0.25">
      <c r="J91" s="1" t="s">
        <v>118</v>
      </c>
      <c r="K91" s="26"/>
    </row>
    <row r="92" spans="6:11" ht="56.25" customHeight="1" x14ac:dyDescent="0.25">
      <c r="J92" s="1" t="s">
        <v>119</v>
      </c>
      <c r="K92" s="26"/>
    </row>
    <row r="93" spans="6:11" ht="56.25" customHeight="1" x14ac:dyDescent="0.25">
      <c r="J93" s="1" t="s">
        <v>120</v>
      </c>
      <c r="K93" s="26"/>
    </row>
    <row r="94" spans="6:11" ht="56.25" customHeight="1" x14ac:dyDescent="0.25">
      <c r="J94" s="1" t="s">
        <v>121</v>
      </c>
      <c r="K94" s="26"/>
    </row>
    <row r="95" spans="6:11" ht="56.25" customHeight="1" x14ac:dyDescent="0.25">
      <c r="J95" s="1" t="s">
        <v>122</v>
      </c>
      <c r="K95" s="26"/>
    </row>
    <row r="96" spans="6:11" ht="56.25" customHeight="1" x14ac:dyDescent="0.25">
      <c r="G96" s="10"/>
      <c r="I96" s="10"/>
      <c r="J96" s="1" t="s">
        <v>123</v>
      </c>
      <c r="K96" s="26"/>
    </row>
    <row r="97" spans="7:11" ht="56.25" customHeight="1" x14ac:dyDescent="0.25">
      <c r="G97" s="10"/>
      <c r="I97" s="10"/>
      <c r="J97" s="1" t="s">
        <v>124</v>
      </c>
      <c r="K97" s="26"/>
    </row>
    <row r="98" spans="7:11" ht="56.25" customHeight="1" x14ac:dyDescent="0.25">
      <c r="G98" s="10"/>
      <c r="I98" s="10"/>
      <c r="J98" s="1" t="s">
        <v>125</v>
      </c>
      <c r="K98" s="26"/>
    </row>
    <row r="99" spans="7:11" ht="56.25" customHeight="1" x14ac:dyDescent="0.25">
      <c r="J99" s="4" t="s">
        <v>126</v>
      </c>
      <c r="K99" s="23"/>
    </row>
    <row r="100" spans="7:11" ht="56.25" customHeight="1" x14ac:dyDescent="0.25">
      <c r="J100" s="4" t="s">
        <v>127</v>
      </c>
      <c r="K100" s="23"/>
    </row>
    <row r="101" spans="7:11" ht="56.25" customHeight="1" x14ac:dyDescent="0.25">
      <c r="J101" s="4" t="s">
        <v>128</v>
      </c>
      <c r="K101" s="23"/>
    </row>
    <row r="102" spans="7:11" ht="56.25" customHeight="1" x14ac:dyDescent="0.25">
      <c r="G102" s="10"/>
      <c r="I102" s="10"/>
      <c r="J102" s="4" t="s">
        <v>129</v>
      </c>
      <c r="K102" s="23"/>
    </row>
    <row r="103" spans="7:11" ht="56.25" customHeight="1" x14ac:dyDescent="0.25">
      <c r="G103" s="10"/>
      <c r="I103" s="10"/>
      <c r="J103" s="4" t="s">
        <v>130</v>
      </c>
      <c r="K103" s="23"/>
    </row>
    <row r="104" spans="7:11" ht="56.25" customHeight="1" x14ac:dyDescent="0.25">
      <c r="G104" s="10"/>
      <c r="I104" s="10"/>
      <c r="J104" s="363" t="s">
        <v>131</v>
      </c>
      <c r="K104" s="23"/>
    </row>
    <row r="105" spans="7:11" ht="56.25" customHeight="1" x14ac:dyDescent="0.25">
      <c r="G105" s="10"/>
      <c r="I105" s="10"/>
      <c r="J105" s="363"/>
      <c r="K105" s="23"/>
    </row>
    <row r="106" spans="7:11" ht="56.25" customHeight="1" x14ac:dyDescent="0.25">
      <c r="G106" s="10"/>
      <c r="I106" s="10"/>
      <c r="J106" s="4" t="s">
        <v>132</v>
      </c>
      <c r="K106" s="23"/>
    </row>
    <row r="107" spans="7:11" ht="56.25" customHeight="1" x14ac:dyDescent="0.25">
      <c r="G107" s="10"/>
      <c r="I107" s="10"/>
      <c r="J107" s="4" t="s">
        <v>133</v>
      </c>
      <c r="K107" s="23"/>
    </row>
    <row r="108" spans="7:11" ht="56.25" customHeight="1" x14ac:dyDescent="0.25">
      <c r="J108" s="4" t="s">
        <v>134</v>
      </c>
      <c r="K108" s="23"/>
    </row>
    <row r="109" spans="7:11" ht="56.25" customHeight="1" x14ac:dyDescent="0.25">
      <c r="J109" s="5" t="s">
        <v>135</v>
      </c>
      <c r="K109" s="32"/>
    </row>
    <row r="110" spans="7:11" ht="56.25" customHeight="1" x14ac:dyDescent="0.25">
      <c r="J110" s="3" t="s">
        <v>136</v>
      </c>
      <c r="K110" s="26"/>
    </row>
    <row r="111" spans="7:11" ht="56.25" customHeight="1" x14ac:dyDescent="0.25">
      <c r="J111" s="1" t="s">
        <v>137</v>
      </c>
      <c r="K111" s="26"/>
    </row>
    <row r="112" spans="7:11" ht="56.25" customHeight="1" x14ac:dyDescent="0.25">
      <c r="J112" s="1" t="s">
        <v>138</v>
      </c>
      <c r="K112" s="26"/>
    </row>
    <row r="113" spans="7:11" ht="56.25" customHeight="1" x14ac:dyDescent="0.25">
      <c r="J113" s="1" t="s">
        <v>113</v>
      </c>
      <c r="K113" s="26"/>
    </row>
    <row r="114" spans="7:11" ht="56.25" customHeight="1" x14ac:dyDescent="0.25">
      <c r="G114" s="10"/>
      <c r="I114" s="10"/>
      <c r="J114" s="1" t="s">
        <v>139</v>
      </c>
      <c r="K114" s="26"/>
    </row>
    <row r="115" spans="7:11" ht="56.25" customHeight="1" x14ac:dyDescent="0.25">
      <c r="J115" s="1" t="s">
        <v>140</v>
      </c>
      <c r="K115" s="26"/>
    </row>
    <row r="116" spans="7:11" ht="56.25" customHeight="1" x14ac:dyDescent="0.25">
      <c r="J116" s="1" t="s">
        <v>141</v>
      </c>
      <c r="K116" s="26"/>
    </row>
    <row r="117" spans="7:11" ht="56.25" customHeight="1" x14ac:dyDescent="0.25">
      <c r="G117" s="10"/>
      <c r="I117" s="10"/>
      <c r="J117" s="1" t="s">
        <v>142</v>
      </c>
      <c r="K117" s="26"/>
    </row>
    <row r="118" spans="7:11" ht="56.25" customHeight="1" x14ac:dyDescent="0.25">
      <c r="G118" s="14"/>
      <c r="I118" s="14"/>
      <c r="J118" s="1" t="s">
        <v>143</v>
      </c>
      <c r="K118" s="26"/>
    </row>
    <row r="119" spans="7:11" ht="56.25" customHeight="1" x14ac:dyDescent="0.25">
      <c r="J119" s="1" t="s">
        <v>144</v>
      </c>
      <c r="K119" s="26"/>
    </row>
    <row r="120" spans="7:11" ht="56.25" customHeight="1" x14ac:dyDescent="0.25">
      <c r="J120" s="1" t="s">
        <v>145</v>
      </c>
      <c r="K120" s="26"/>
    </row>
    <row r="121" spans="7:11" ht="56.25" customHeight="1" x14ac:dyDescent="0.25">
      <c r="G121" s="10"/>
      <c r="I121" s="10"/>
      <c r="J121" s="1" t="s">
        <v>146</v>
      </c>
      <c r="K121" s="26"/>
    </row>
    <row r="122" spans="7:11" ht="56.25" customHeight="1" x14ac:dyDescent="0.25">
      <c r="G122" s="10"/>
      <c r="I122" s="10"/>
      <c r="J122" s="1" t="s">
        <v>147</v>
      </c>
      <c r="K122" s="26"/>
    </row>
    <row r="123" spans="7:11" ht="56.25" customHeight="1" x14ac:dyDescent="0.25">
      <c r="G123" s="10"/>
      <c r="I123" s="10"/>
      <c r="J123" s="1" t="s">
        <v>148</v>
      </c>
      <c r="K123" s="26"/>
    </row>
    <row r="124" spans="7:11" ht="56.25" customHeight="1" x14ac:dyDescent="0.25">
      <c r="G124" s="14"/>
      <c r="I124" s="14"/>
      <c r="J124" s="1" t="s">
        <v>149</v>
      </c>
      <c r="K124" s="26"/>
    </row>
    <row r="125" spans="7:11" ht="56.25" customHeight="1" x14ac:dyDescent="0.25">
      <c r="J125" s="1" t="s">
        <v>150</v>
      </c>
      <c r="K125" s="26"/>
    </row>
    <row r="126" spans="7:11" ht="56.25" customHeight="1" x14ac:dyDescent="0.25">
      <c r="G126" s="10"/>
      <c r="I126" s="10"/>
      <c r="J126" s="1" t="s">
        <v>151</v>
      </c>
      <c r="K126" s="26"/>
    </row>
    <row r="127" spans="7:11" ht="56.25" customHeight="1" x14ac:dyDescent="0.25">
      <c r="G127" s="10"/>
      <c r="I127" s="10"/>
      <c r="J127" s="4" t="s">
        <v>152</v>
      </c>
      <c r="K127" s="23"/>
    </row>
    <row r="128" spans="7:11" ht="56.25" customHeight="1" x14ac:dyDescent="0.25">
      <c r="G128" s="10"/>
      <c r="I128" s="10"/>
      <c r="J128" s="363" t="s">
        <v>153</v>
      </c>
      <c r="K128" s="23"/>
    </row>
    <row r="129" spans="7:11" ht="56.25" customHeight="1" x14ac:dyDescent="0.25">
      <c r="G129" s="10"/>
      <c r="I129" s="10"/>
      <c r="J129" s="363"/>
      <c r="K129" s="23"/>
    </row>
    <row r="130" spans="7:11" ht="56.25" customHeight="1" x14ac:dyDescent="0.25">
      <c r="G130" s="10"/>
      <c r="I130" s="10"/>
      <c r="J130" s="4" t="s">
        <v>154</v>
      </c>
      <c r="K130" s="23"/>
    </row>
    <row r="131" spans="7:11" ht="56.25" customHeight="1" x14ac:dyDescent="0.25">
      <c r="G131" s="10"/>
      <c r="I131" s="10"/>
      <c r="J131" s="4" t="s">
        <v>155</v>
      </c>
      <c r="K131" s="23"/>
    </row>
    <row r="132" spans="7:11" ht="56.25" customHeight="1" x14ac:dyDescent="0.25">
      <c r="G132" s="14"/>
      <c r="I132" s="14"/>
      <c r="J132" s="4" t="s">
        <v>156</v>
      </c>
      <c r="K132" s="23"/>
    </row>
    <row r="133" spans="7:11" ht="56.25" customHeight="1" x14ac:dyDescent="0.25">
      <c r="J133" s="1" t="s">
        <v>157</v>
      </c>
      <c r="K133" s="26"/>
    </row>
    <row r="134" spans="7:11" ht="56.25" customHeight="1" x14ac:dyDescent="0.25">
      <c r="J134" s="1" t="s">
        <v>158</v>
      </c>
      <c r="K134" s="26"/>
    </row>
    <row r="135" spans="7:11" ht="56.25" customHeight="1" x14ac:dyDescent="0.25">
      <c r="J135" s="1" t="s">
        <v>159</v>
      </c>
      <c r="K135" s="26"/>
    </row>
    <row r="136" spans="7:11" ht="56.25" customHeight="1" x14ac:dyDescent="0.25">
      <c r="J136" s="1" t="s">
        <v>160</v>
      </c>
      <c r="K136" s="26"/>
    </row>
    <row r="137" spans="7:11" ht="56.25" customHeight="1" x14ac:dyDescent="0.25">
      <c r="J137" s="1" t="s">
        <v>161</v>
      </c>
      <c r="K137" s="26"/>
    </row>
    <row r="138" spans="7:11" ht="56.25" customHeight="1" x14ac:dyDescent="0.25">
      <c r="J138" s="1" t="s">
        <v>162</v>
      </c>
      <c r="K138" s="26"/>
    </row>
    <row r="139" spans="7:11" ht="56.25" customHeight="1" x14ac:dyDescent="0.25">
      <c r="J139" s="1" t="s">
        <v>163</v>
      </c>
      <c r="K139" s="26"/>
    </row>
    <row r="140" spans="7:11" ht="56.25" customHeight="1" x14ac:dyDescent="0.25">
      <c r="J140" s="1" t="s">
        <v>164</v>
      </c>
      <c r="K140" s="26"/>
    </row>
  </sheetData>
  <mergeCells count="2">
    <mergeCell ref="J128:J129"/>
    <mergeCell ref="J104:J105"/>
  </mergeCells>
  <pageMargins left="0.19685039370078741" right="0.44" top="0.9" bottom="0.39" header="0.19685039370078741" footer="0.15748031496062992"/>
  <pageSetup scale="90" orientation="landscape" r:id="rId1"/>
  <headerFooter>
    <oddHeader xml:space="preserve">&amp;CUNED
VICERRECTORÍA DE PLANIFICACIÓN
PROVAGARI
&amp;"-,Negrita"ESTRUCTURA DE RIESGOS&amp;"-,Normal"
</oddHeader>
    <oddFooter>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AN179"/>
  <sheetViews>
    <sheetView topLeftCell="E1" zoomScale="70" zoomScaleNormal="70" workbookViewId="0">
      <selection activeCell="W1" sqref="W1"/>
    </sheetView>
  </sheetViews>
  <sheetFormatPr baseColWidth="10" defaultColWidth="11.42578125" defaultRowHeight="15" x14ac:dyDescent="0.25"/>
  <cols>
    <col min="1" max="3" width="48" style="7" customWidth="1"/>
    <col min="4" max="39" width="39" style="7" customWidth="1"/>
    <col min="40" max="40" width="9.42578125" style="7" customWidth="1"/>
    <col min="41" max="43" width="39" style="7" customWidth="1"/>
    <col min="44" max="16384" width="11.42578125" style="7"/>
  </cols>
  <sheetData>
    <row r="1" spans="1:40" ht="31.5" x14ac:dyDescent="0.25">
      <c r="A1" s="188" t="s">
        <v>606</v>
      </c>
      <c r="B1" s="188" t="s">
        <v>610</v>
      </c>
      <c r="C1" s="188" t="s">
        <v>609</v>
      </c>
      <c r="D1" s="188" t="s">
        <v>611</v>
      </c>
      <c r="E1" s="191" t="s">
        <v>612</v>
      </c>
      <c r="F1" s="191" t="s">
        <v>613</v>
      </c>
      <c r="G1" s="192" t="s">
        <v>614</v>
      </c>
      <c r="H1" s="192" t="s">
        <v>39</v>
      </c>
      <c r="I1" s="19" t="s">
        <v>615</v>
      </c>
      <c r="J1" s="19" t="s">
        <v>616</v>
      </c>
      <c r="K1" s="19" t="s">
        <v>617</v>
      </c>
      <c r="L1" s="19" t="s">
        <v>618</v>
      </c>
      <c r="M1" s="19" t="s">
        <v>231</v>
      </c>
      <c r="N1" s="19" t="s">
        <v>619</v>
      </c>
      <c r="O1" s="19" t="s">
        <v>620</v>
      </c>
      <c r="P1" s="19" t="s">
        <v>621</v>
      </c>
      <c r="Q1" s="19" t="s">
        <v>622</v>
      </c>
      <c r="R1" s="19" t="s">
        <v>38</v>
      </c>
      <c r="S1" s="19" t="s">
        <v>136</v>
      </c>
      <c r="T1" s="19" t="s">
        <v>623</v>
      </c>
      <c r="U1" s="197" t="s">
        <v>624</v>
      </c>
      <c r="V1" s="197" t="s">
        <v>625</v>
      </c>
      <c r="W1" s="196" t="s">
        <v>626</v>
      </c>
      <c r="X1" s="196"/>
      <c r="Y1" s="196" t="s">
        <v>627</v>
      </c>
      <c r="Z1" s="196" t="s">
        <v>628</v>
      </c>
      <c r="AA1" s="196" t="s">
        <v>629</v>
      </c>
      <c r="AB1" s="196" t="s">
        <v>630</v>
      </c>
      <c r="AC1" s="196" t="s">
        <v>631</v>
      </c>
      <c r="AD1" s="196" t="s">
        <v>632</v>
      </c>
      <c r="AE1" s="196" t="s">
        <v>633</v>
      </c>
      <c r="AF1" s="196" t="s">
        <v>634</v>
      </c>
      <c r="AG1" s="196" t="s">
        <v>635</v>
      </c>
      <c r="AH1" s="196" t="s">
        <v>636</v>
      </c>
      <c r="AI1" s="196" t="s">
        <v>637</v>
      </c>
      <c r="AJ1" s="196"/>
      <c r="AK1" s="196"/>
      <c r="AL1" s="196"/>
      <c r="AN1" s="202"/>
    </row>
    <row r="2" spans="1:40" ht="28.5" x14ac:dyDescent="0.25">
      <c r="A2" s="4" t="s">
        <v>21</v>
      </c>
      <c r="B2" s="189" t="s">
        <v>638</v>
      </c>
      <c r="C2" s="189" t="s">
        <v>639</v>
      </c>
      <c r="D2" s="4" t="s">
        <v>640</v>
      </c>
      <c r="E2" s="3" t="s">
        <v>364</v>
      </c>
      <c r="F2" s="4" t="s">
        <v>369</v>
      </c>
      <c r="G2" s="4" t="s">
        <v>376</v>
      </c>
      <c r="H2" s="1" t="s">
        <v>380</v>
      </c>
      <c r="I2" s="1" t="s">
        <v>641</v>
      </c>
      <c r="J2" s="193" t="s">
        <v>329</v>
      </c>
      <c r="K2" s="193" t="s">
        <v>348</v>
      </c>
      <c r="L2" s="193" t="s">
        <v>642</v>
      </c>
      <c r="M2" s="193" t="s">
        <v>336</v>
      </c>
      <c r="N2" s="195" t="s">
        <v>643</v>
      </c>
      <c r="O2" s="193" t="s">
        <v>644</v>
      </c>
      <c r="P2" s="193" t="s">
        <v>332</v>
      </c>
      <c r="Q2" s="194" t="s">
        <v>645</v>
      </c>
      <c r="R2" s="194" t="s">
        <v>646</v>
      </c>
      <c r="S2" s="194" t="s">
        <v>647</v>
      </c>
      <c r="T2" s="4" t="s">
        <v>648</v>
      </c>
      <c r="U2" s="6" t="s">
        <v>649</v>
      </c>
      <c r="V2" s="6" t="s">
        <v>650</v>
      </c>
      <c r="W2" s="6" t="s">
        <v>651</v>
      </c>
      <c r="X2" s="6"/>
      <c r="Y2" s="193" t="s">
        <v>652</v>
      </c>
      <c r="Z2" s="193" t="s">
        <v>653</v>
      </c>
      <c r="AA2" s="193" t="s">
        <v>81</v>
      </c>
      <c r="AB2" s="198" t="s">
        <v>654</v>
      </c>
      <c r="AC2" s="193" t="s">
        <v>655</v>
      </c>
      <c r="AD2" s="193" t="s">
        <v>656</v>
      </c>
      <c r="AE2" s="193" t="s">
        <v>657</v>
      </c>
      <c r="AF2" s="201" t="s">
        <v>658</v>
      </c>
      <c r="AG2" s="194" t="s">
        <v>120</v>
      </c>
      <c r="AH2" s="193" t="s">
        <v>659</v>
      </c>
      <c r="AI2" s="194" t="s">
        <v>660</v>
      </c>
      <c r="AJ2" s="201"/>
      <c r="AK2" s="201"/>
      <c r="AL2" s="201"/>
      <c r="AN2" s="202"/>
    </row>
    <row r="3" spans="1:40" ht="28.5" x14ac:dyDescent="0.25">
      <c r="A3" s="4" t="s">
        <v>276</v>
      </c>
      <c r="B3" s="4"/>
      <c r="C3" s="4" t="s">
        <v>15</v>
      </c>
      <c r="D3" s="4" t="s">
        <v>661</v>
      </c>
      <c r="E3" s="1" t="s">
        <v>365</v>
      </c>
      <c r="F3" s="4" t="s">
        <v>370</v>
      </c>
      <c r="G3" s="1" t="s">
        <v>377</v>
      </c>
      <c r="H3" s="1" t="s">
        <v>381</v>
      </c>
      <c r="I3" s="1" t="s">
        <v>662</v>
      </c>
      <c r="J3" s="1" t="s">
        <v>663</v>
      </c>
      <c r="K3" s="193" t="s">
        <v>664</v>
      </c>
      <c r="L3" s="193" t="s">
        <v>665</v>
      </c>
      <c r="M3" s="193" t="s">
        <v>363</v>
      </c>
      <c r="N3" s="195" t="s">
        <v>119</v>
      </c>
      <c r="O3" s="1"/>
      <c r="P3" s="193"/>
      <c r="Q3" s="194" t="s">
        <v>666</v>
      </c>
      <c r="R3" s="194"/>
      <c r="S3" s="194" t="s">
        <v>667</v>
      </c>
      <c r="T3" s="4" t="s">
        <v>76</v>
      </c>
      <c r="U3" s="6" t="s">
        <v>668</v>
      </c>
      <c r="V3" s="6" t="s">
        <v>669</v>
      </c>
      <c r="W3" s="4"/>
      <c r="X3" s="4"/>
      <c r="Y3" s="193" t="s">
        <v>670</v>
      </c>
      <c r="Z3" s="193" t="s">
        <v>671</v>
      </c>
      <c r="AA3" s="193" t="s">
        <v>82</v>
      </c>
      <c r="AB3" s="193" t="s">
        <v>87</v>
      </c>
      <c r="AC3" s="193" t="s">
        <v>60</v>
      </c>
      <c r="AD3" s="193" t="s">
        <v>672</v>
      </c>
      <c r="AE3" s="193" t="s">
        <v>113</v>
      </c>
      <c r="AF3" s="201" t="s">
        <v>673</v>
      </c>
      <c r="AG3" s="194" t="s">
        <v>674</v>
      </c>
      <c r="AH3" s="193" t="s">
        <v>675</v>
      </c>
      <c r="AI3" s="194" t="s">
        <v>159</v>
      </c>
      <c r="AJ3" s="201"/>
      <c r="AK3" s="201"/>
      <c r="AL3" s="201"/>
      <c r="AN3" s="202"/>
    </row>
    <row r="4" spans="1:40" ht="28.5" x14ac:dyDescent="0.25">
      <c r="A4" s="4" t="s">
        <v>676</v>
      </c>
      <c r="B4" s="4"/>
      <c r="C4" s="4"/>
      <c r="D4" s="4" t="s">
        <v>677</v>
      </c>
      <c r="E4" s="1" t="s">
        <v>366</v>
      </c>
      <c r="F4" s="4" t="s">
        <v>371</v>
      </c>
      <c r="G4" s="1" t="s">
        <v>378</v>
      </c>
      <c r="H4" s="1" t="s">
        <v>30</v>
      </c>
      <c r="I4" s="1" t="s">
        <v>678</v>
      </c>
      <c r="J4" s="1" t="s">
        <v>679</v>
      </c>
      <c r="K4" s="1"/>
      <c r="L4" s="1" t="s">
        <v>680</v>
      </c>
      <c r="M4" s="194"/>
      <c r="N4" s="193"/>
      <c r="O4" s="1"/>
      <c r="P4" s="1"/>
      <c r="Q4" s="194" t="s">
        <v>681</v>
      </c>
      <c r="R4" s="194"/>
      <c r="S4" s="194"/>
      <c r="T4" s="4"/>
      <c r="U4" s="190" t="s">
        <v>682</v>
      </c>
      <c r="V4" s="6" t="s">
        <v>683</v>
      </c>
      <c r="W4" s="4"/>
      <c r="X4" s="4"/>
      <c r="Y4" s="193" t="s">
        <v>684</v>
      </c>
      <c r="Z4" s="193" t="s">
        <v>685</v>
      </c>
      <c r="AA4" s="193" t="s">
        <v>83</v>
      </c>
      <c r="AB4" s="193" t="s">
        <v>91</v>
      </c>
      <c r="AC4" s="193" t="s">
        <v>686</v>
      </c>
      <c r="AD4" s="193" t="s">
        <v>111</v>
      </c>
      <c r="AE4" s="4"/>
      <c r="AF4" s="201" t="s">
        <v>116</v>
      </c>
      <c r="AG4" s="194" t="s">
        <v>687</v>
      </c>
      <c r="AH4" s="194"/>
      <c r="AI4" s="194" t="s">
        <v>688</v>
      </c>
      <c r="AJ4" s="201"/>
      <c r="AK4" s="201"/>
      <c r="AL4" s="201"/>
      <c r="AN4" s="202"/>
    </row>
    <row r="5" spans="1:40" ht="28.5" x14ac:dyDescent="0.25">
      <c r="A5" s="1" t="s">
        <v>689</v>
      </c>
      <c r="B5" s="1"/>
      <c r="C5" s="1"/>
      <c r="D5" s="4"/>
      <c r="E5" s="1" t="s">
        <v>367</v>
      </c>
      <c r="F5" s="1" t="s">
        <v>372</v>
      </c>
      <c r="G5" s="1" t="s">
        <v>379</v>
      </c>
      <c r="H5" s="1" t="s">
        <v>35</v>
      </c>
      <c r="I5" s="1" t="s">
        <v>690</v>
      </c>
      <c r="J5" s="1"/>
      <c r="K5" s="1"/>
      <c r="L5" s="1"/>
      <c r="M5" s="1"/>
      <c r="N5" s="193"/>
      <c r="O5" s="1"/>
      <c r="P5" s="1"/>
      <c r="Q5" s="194" t="s">
        <v>691</v>
      </c>
      <c r="R5" s="194"/>
      <c r="S5" s="194"/>
      <c r="T5" s="4"/>
      <c r="U5" s="1" t="s">
        <v>692</v>
      </c>
      <c r="V5" s="6" t="s">
        <v>65</v>
      </c>
      <c r="W5" s="1"/>
      <c r="X5" s="1"/>
      <c r="Y5" s="193" t="s">
        <v>693</v>
      </c>
      <c r="Z5" s="193" t="s">
        <v>694</v>
      </c>
      <c r="AA5" s="4" t="s">
        <v>695</v>
      </c>
      <c r="AB5" s="193" t="s">
        <v>92</v>
      </c>
      <c r="AC5" s="193" t="s">
        <v>696</v>
      </c>
      <c r="AD5" s="1" t="s">
        <v>697</v>
      </c>
      <c r="AE5" s="4"/>
      <c r="AF5" s="201" t="s">
        <v>117</v>
      </c>
      <c r="AG5" s="194" t="s">
        <v>698</v>
      </c>
      <c r="AH5" s="194"/>
      <c r="AI5" s="194" t="s">
        <v>699</v>
      </c>
      <c r="AJ5" s="201"/>
      <c r="AK5" s="201"/>
      <c r="AL5" s="201"/>
      <c r="AN5" s="202"/>
    </row>
    <row r="6" spans="1:40" ht="25.5" x14ac:dyDescent="0.25">
      <c r="A6" s="1" t="s">
        <v>26</v>
      </c>
      <c r="B6" s="1"/>
      <c r="C6" s="1"/>
      <c r="D6" s="4"/>
      <c r="E6" s="3" t="s">
        <v>368</v>
      </c>
      <c r="F6" s="3" t="s">
        <v>373</v>
      </c>
      <c r="G6" s="3"/>
      <c r="H6" s="3" t="s">
        <v>38</v>
      </c>
      <c r="I6" s="1" t="s">
        <v>700</v>
      </c>
      <c r="J6" s="3"/>
      <c r="K6" s="3"/>
      <c r="L6" s="3"/>
      <c r="M6" s="3"/>
      <c r="N6" s="193"/>
      <c r="O6" s="3"/>
      <c r="P6" s="3"/>
      <c r="Q6" s="3"/>
      <c r="R6" s="3"/>
      <c r="S6" s="3"/>
      <c r="T6" s="122"/>
      <c r="U6" s="1"/>
      <c r="V6" s="122"/>
      <c r="W6" s="122"/>
      <c r="X6" s="122"/>
      <c r="Y6" s="193" t="s">
        <v>701</v>
      </c>
      <c r="Z6" s="193"/>
      <c r="AA6" s="3"/>
      <c r="AB6" s="193" t="s">
        <v>93</v>
      </c>
      <c r="AC6" s="193"/>
      <c r="AD6" s="1" t="s">
        <v>702</v>
      </c>
      <c r="AE6" s="4"/>
      <c r="AF6" s="201" t="s">
        <v>703</v>
      </c>
      <c r="AG6" s="201" t="s">
        <v>704</v>
      </c>
      <c r="AH6" s="201"/>
      <c r="AI6" s="201" t="s">
        <v>705</v>
      </c>
      <c r="AJ6" s="201"/>
      <c r="AK6" s="201"/>
      <c r="AL6" s="201"/>
      <c r="AN6" s="202"/>
    </row>
    <row r="7" spans="1:40" x14ac:dyDescent="0.25">
      <c r="A7" s="1"/>
      <c r="B7" s="1"/>
      <c r="C7" s="1"/>
      <c r="D7" s="4"/>
      <c r="E7" s="194" t="s">
        <v>366</v>
      </c>
      <c r="F7" s="120"/>
      <c r="G7" s="1"/>
      <c r="H7" s="1" t="s">
        <v>382</v>
      </c>
      <c r="I7" s="3" t="s">
        <v>352</v>
      </c>
      <c r="J7" s="1"/>
      <c r="K7" s="1"/>
      <c r="L7" s="1"/>
      <c r="M7" s="1"/>
      <c r="N7" s="1"/>
      <c r="O7" s="1"/>
      <c r="P7" s="1"/>
      <c r="Q7" s="1"/>
      <c r="R7" s="1"/>
      <c r="S7" s="1"/>
      <c r="T7" s="4"/>
      <c r="U7" s="1"/>
      <c r="V7" s="1"/>
      <c r="W7" s="120"/>
      <c r="X7" s="120"/>
      <c r="Y7" s="4"/>
      <c r="Z7" s="4"/>
      <c r="AA7" s="4"/>
      <c r="AB7" s="193" t="s">
        <v>706</v>
      </c>
      <c r="AC7" s="193"/>
      <c r="AD7" s="1"/>
      <c r="AE7" s="120"/>
      <c r="AF7" s="201"/>
      <c r="AG7" s="201"/>
      <c r="AH7" s="201"/>
      <c r="AI7" s="201" t="s">
        <v>707</v>
      </c>
      <c r="AJ7" s="201"/>
      <c r="AK7" s="201"/>
      <c r="AL7" s="201"/>
      <c r="AN7" s="202"/>
    </row>
    <row r="8" spans="1:40" ht="25.5" x14ac:dyDescent="0.25">
      <c r="A8" s="1"/>
      <c r="B8" s="1"/>
      <c r="C8" s="1"/>
      <c r="D8" s="4"/>
      <c r="E8" s="120"/>
      <c r="F8" s="120"/>
      <c r="G8" s="120"/>
      <c r="H8" s="1" t="s">
        <v>383</v>
      </c>
      <c r="I8" s="1" t="s">
        <v>708</v>
      </c>
      <c r="J8" s="1"/>
      <c r="K8" s="1"/>
      <c r="L8" s="1"/>
      <c r="M8" s="1"/>
      <c r="N8" s="1"/>
      <c r="O8" s="1"/>
      <c r="P8" s="1"/>
      <c r="Q8" s="1"/>
      <c r="R8" s="1"/>
      <c r="S8" s="1"/>
      <c r="T8" s="4"/>
      <c r="U8" s="1"/>
      <c r="V8" s="1"/>
      <c r="W8" s="120"/>
      <c r="X8" s="120"/>
      <c r="Y8" s="4"/>
      <c r="Z8" s="4"/>
      <c r="AA8" s="1"/>
      <c r="AB8" s="193" t="s">
        <v>95</v>
      </c>
      <c r="AC8" s="4"/>
      <c r="AD8" s="1"/>
      <c r="AE8" s="120"/>
      <c r="AF8" s="1"/>
      <c r="AG8" s="1"/>
      <c r="AH8" s="1"/>
      <c r="AI8" s="1"/>
      <c r="AJ8" s="1"/>
      <c r="AK8" s="1"/>
      <c r="AL8" s="1"/>
      <c r="AN8" s="202"/>
    </row>
    <row r="9" spans="1:40" x14ac:dyDescent="0.25">
      <c r="A9" s="3"/>
      <c r="B9" s="3"/>
      <c r="C9" s="3"/>
      <c r="D9" s="122"/>
      <c r="E9" s="120"/>
      <c r="F9" s="120"/>
      <c r="G9" s="120"/>
      <c r="H9" s="1" t="s">
        <v>385</v>
      </c>
      <c r="I9" s="1" t="s">
        <v>709</v>
      </c>
      <c r="J9" s="1"/>
      <c r="K9" s="1"/>
      <c r="L9" s="1"/>
      <c r="M9" s="1"/>
      <c r="N9" s="1"/>
      <c r="O9" s="1"/>
      <c r="P9" s="1"/>
      <c r="Q9" s="1"/>
      <c r="R9" s="1"/>
      <c r="S9" s="1"/>
      <c r="T9" s="4"/>
      <c r="U9" s="1"/>
      <c r="V9" s="1"/>
      <c r="W9" s="120"/>
      <c r="X9" s="120"/>
      <c r="Y9" s="4"/>
      <c r="Z9" s="4"/>
      <c r="AA9" s="1"/>
      <c r="AB9" s="193" t="s">
        <v>80</v>
      </c>
      <c r="AC9" s="122"/>
      <c r="AD9" s="3"/>
      <c r="AE9" s="120"/>
      <c r="AF9" s="3"/>
      <c r="AG9" s="3"/>
      <c r="AH9" s="3"/>
      <c r="AI9" s="3"/>
      <c r="AJ9" s="3"/>
      <c r="AK9" s="3"/>
      <c r="AL9" s="3"/>
      <c r="AN9" s="202"/>
    </row>
    <row r="10" spans="1:40" x14ac:dyDescent="0.25">
      <c r="A10" s="1"/>
      <c r="B10" s="1"/>
      <c r="C10" s="1"/>
      <c r="D10" s="4"/>
      <c r="E10" s="120"/>
      <c r="F10" s="120"/>
      <c r="G10" s="120"/>
      <c r="H10" s="1" t="s">
        <v>386</v>
      </c>
      <c r="I10" s="1" t="s">
        <v>710</v>
      </c>
      <c r="J10" s="1"/>
      <c r="K10" s="1"/>
      <c r="L10" s="1"/>
      <c r="M10" s="1"/>
      <c r="N10" s="1"/>
      <c r="O10" s="1"/>
      <c r="P10" s="1"/>
      <c r="Q10" s="1"/>
      <c r="R10" s="1"/>
      <c r="S10" s="1"/>
      <c r="T10" s="1"/>
      <c r="U10" s="1"/>
      <c r="V10" s="1"/>
      <c r="W10" s="120"/>
      <c r="X10" s="120"/>
      <c r="Y10" s="4"/>
      <c r="Z10" s="4"/>
      <c r="AA10" s="1"/>
      <c r="AB10" s="193" t="s">
        <v>711</v>
      </c>
      <c r="AC10" s="4"/>
      <c r="AD10" s="120"/>
      <c r="AE10" s="120"/>
      <c r="AF10" s="116"/>
      <c r="AG10" s="116"/>
      <c r="AH10" s="116"/>
      <c r="AI10" s="116"/>
      <c r="AJ10" s="116"/>
      <c r="AK10" s="116"/>
      <c r="AL10" s="116"/>
      <c r="AN10" s="202"/>
    </row>
    <row r="11" spans="1:40" ht="15" customHeight="1" x14ac:dyDescent="0.25">
      <c r="A11" s="120"/>
      <c r="B11" s="120"/>
      <c r="C11" s="120"/>
      <c r="D11" s="4"/>
      <c r="E11" s="120"/>
      <c r="F11" s="120"/>
      <c r="G11" s="120"/>
      <c r="H11" s="1" t="s">
        <v>387</v>
      </c>
      <c r="I11" s="1" t="s">
        <v>712</v>
      </c>
      <c r="J11" s="1"/>
      <c r="K11" s="1"/>
      <c r="L11" s="1"/>
      <c r="M11" s="1"/>
      <c r="N11" s="1"/>
      <c r="O11" s="1"/>
      <c r="P11" s="1"/>
      <c r="Q11" s="1"/>
      <c r="R11" s="1"/>
      <c r="S11" s="1"/>
      <c r="T11" s="1"/>
      <c r="U11" s="1"/>
      <c r="V11" s="1"/>
      <c r="W11" s="120"/>
      <c r="X11" s="120"/>
      <c r="Y11" s="4"/>
      <c r="Z11" s="4"/>
      <c r="AA11" s="1"/>
      <c r="AB11" s="199" t="s">
        <v>713</v>
      </c>
      <c r="AC11" s="5"/>
      <c r="AD11" s="120"/>
      <c r="AE11" s="120"/>
      <c r="AF11" s="116"/>
      <c r="AG11" s="116"/>
      <c r="AH11" s="116"/>
      <c r="AI11" s="116"/>
      <c r="AJ11" s="116"/>
      <c r="AK11" s="116"/>
      <c r="AL11" s="116"/>
      <c r="AN11" s="202"/>
    </row>
    <row r="12" spans="1:40" x14ac:dyDescent="0.25">
      <c r="A12" s="120"/>
      <c r="B12" s="120"/>
      <c r="C12" s="120"/>
      <c r="D12" s="4"/>
      <c r="E12" s="120"/>
      <c r="F12" s="120"/>
      <c r="G12" s="120"/>
      <c r="H12" s="1" t="s">
        <v>52</v>
      </c>
      <c r="I12" s="1" t="s">
        <v>714</v>
      </c>
      <c r="J12" s="1"/>
      <c r="K12" s="1"/>
      <c r="L12" s="1"/>
      <c r="M12" s="1"/>
      <c r="N12" s="1"/>
      <c r="O12" s="1"/>
      <c r="P12" s="1"/>
      <c r="Q12" s="1"/>
      <c r="R12" s="1"/>
      <c r="S12" s="1"/>
      <c r="T12" s="1"/>
      <c r="U12" s="1"/>
      <c r="V12" s="1"/>
      <c r="W12" s="120"/>
      <c r="X12" s="120"/>
      <c r="Y12" s="4"/>
      <c r="Z12" s="4"/>
      <c r="AA12" s="1"/>
      <c r="AB12" s="193" t="s">
        <v>715</v>
      </c>
      <c r="AC12" s="1"/>
      <c r="AD12" s="120"/>
      <c r="AE12" s="120"/>
      <c r="AF12" s="116"/>
      <c r="AG12" s="116"/>
      <c r="AH12" s="116"/>
      <c r="AI12" s="116"/>
      <c r="AJ12" s="116"/>
      <c r="AK12" s="116"/>
      <c r="AL12" s="116"/>
      <c r="AN12" s="202"/>
    </row>
    <row r="13" spans="1:40" x14ac:dyDescent="0.25">
      <c r="A13" s="120"/>
      <c r="B13" s="120"/>
      <c r="C13" s="120"/>
      <c r="D13" s="4"/>
      <c r="E13" s="120"/>
      <c r="F13" s="120"/>
      <c r="G13" s="120"/>
      <c r="H13" s="1" t="s">
        <v>391</v>
      </c>
      <c r="I13" s="1" t="s">
        <v>716</v>
      </c>
      <c r="J13" s="1"/>
      <c r="K13" s="1"/>
      <c r="L13" s="1"/>
      <c r="M13" s="1"/>
      <c r="N13" s="1"/>
      <c r="O13" s="1"/>
      <c r="P13" s="1"/>
      <c r="Q13" s="1"/>
      <c r="R13" s="1"/>
      <c r="S13" s="1"/>
      <c r="T13" s="1"/>
      <c r="U13" s="1"/>
      <c r="V13" s="1"/>
      <c r="W13" s="120"/>
      <c r="X13" s="120"/>
      <c r="Y13" s="4"/>
      <c r="Z13" s="4"/>
      <c r="AA13" s="1"/>
      <c r="AB13" s="200" t="s">
        <v>717</v>
      </c>
      <c r="AC13" s="1"/>
      <c r="AD13" s="120"/>
      <c r="AE13" s="120"/>
      <c r="AF13" s="116"/>
      <c r="AG13" s="116"/>
      <c r="AH13" s="116"/>
      <c r="AI13" s="116"/>
      <c r="AJ13" s="116"/>
      <c r="AK13" s="116"/>
      <c r="AL13" s="116"/>
      <c r="AN13" s="202"/>
    </row>
    <row r="14" spans="1:40" x14ac:dyDescent="0.25">
      <c r="A14" s="120"/>
      <c r="B14" s="120"/>
      <c r="C14" s="120"/>
      <c r="D14" s="4"/>
      <c r="E14" s="120"/>
      <c r="F14" s="120"/>
      <c r="G14" s="120"/>
      <c r="H14" s="1" t="s">
        <v>374</v>
      </c>
      <c r="I14" s="1"/>
      <c r="J14" s="1"/>
      <c r="K14" s="1"/>
      <c r="L14" s="1"/>
      <c r="M14" s="1"/>
      <c r="N14" s="1"/>
      <c r="O14" s="1"/>
      <c r="P14" s="1"/>
      <c r="Q14" s="1"/>
      <c r="R14" s="1"/>
      <c r="S14" s="1"/>
      <c r="T14" s="1"/>
      <c r="U14" s="1"/>
      <c r="V14" s="1"/>
      <c r="W14" s="120"/>
      <c r="X14" s="120"/>
      <c r="Y14" s="4"/>
      <c r="Z14" s="4"/>
      <c r="AA14" s="1"/>
      <c r="AB14" s="200" t="s">
        <v>718</v>
      </c>
      <c r="AC14" s="1"/>
      <c r="AD14" s="120"/>
      <c r="AE14" s="120"/>
      <c r="AF14" s="116"/>
      <c r="AG14" s="116"/>
      <c r="AH14" s="116"/>
      <c r="AI14" s="116"/>
      <c r="AJ14" s="116"/>
      <c r="AK14" s="116"/>
      <c r="AL14" s="116"/>
      <c r="AN14" s="202"/>
    </row>
    <row r="15" spans="1:40" x14ac:dyDescent="0.25">
      <c r="A15" s="120"/>
      <c r="B15" s="120"/>
      <c r="C15" s="120"/>
      <c r="D15" s="4"/>
      <c r="E15" s="120"/>
      <c r="F15" s="120"/>
      <c r="G15" s="120"/>
      <c r="H15" s="1" t="s">
        <v>392</v>
      </c>
      <c r="I15" s="1"/>
      <c r="J15" s="1"/>
      <c r="K15" s="1"/>
      <c r="L15" s="1"/>
      <c r="M15" s="1"/>
      <c r="N15" s="1"/>
      <c r="O15" s="1"/>
      <c r="P15" s="1"/>
      <c r="Q15" s="1"/>
      <c r="R15" s="1"/>
      <c r="S15" s="1"/>
      <c r="T15" s="1"/>
      <c r="U15" s="1"/>
      <c r="V15" s="1"/>
      <c r="W15" s="120"/>
      <c r="X15" s="120"/>
      <c r="Y15" s="4"/>
      <c r="Z15" s="4"/>
      <c r="AA15" s="1"/>
      <c r="AB15" s="200" t="s">
        <v>719</v>
      </c>
      <c r="AC15" s="1"/>
      <c r="AD15" s="120"/>
      <c r="AE15" s="120"/>
      <c r="AF15" s="120"/>
      <c r="AG15" s="120"/>
      <c r="AH15" s="120"/>
      <c r="AI15" s="120"/>
      <c r="AJ15" s="120"/>
      <c r="AK15" s="120"/>
      <c r="AL15" s="120"/>
      <c r="AN15" s="202"/>
    </row>
    <row r="16" spans="1:40" x14ac:dyDescent="0.25">
      <c r="A16" s="120"/>
      <c r="B16" s="120"/>
      <c r="C16" s="120"/>
      <c r="D16" s="4"/>
      <c r="E16" s="120"/>
      <c r="F16" s="120"/>
      <c r="G16" s="120"/>
      <c r="H16" s="1"/>
      <c r="I16" s="1"/>
      <c r="J16" s="1"/>
      <c r="K16" s="1"/>
      <c r="L16" s="1"/>
      <c r="M16" s="1"/>
      <c r="N16" s="1"/>
      <c r="O16" s="1"/>
      <c r="P16" s="1"/>
      <c r="Q16" s="1"/>
      <c r="R16" s="1"/>
      <c r="S16" s="1"/>
      <c r="T16" s="1"/>
      <c r="U16" s="1"/>
      <c r="V16" s="1"/>
      <c r="W16" s="120"/>
      <c r="X16" s="120"/>
      <c r="Y16" s="4"/>
      <c r="Z16" s="4"/>
      <c r="AA16" s="1"/>
      <c r="AB16" s="200" t="s">
        <v>720</v>
      </c>
      <c r="AC16" s="1"/>
      <c r="AD16" s="120"/>
      <c r="AE16" s="120"/>
      <c r="AF16" s="120"/>
      <c r="AG16" s="120"/>
      <c r="AH16" s="120"/>
      <c r="AI16" s="120"/>
      <c r="AJ16" s="120"/>
      <c r="AK16" s="120"/>
      <c r="AL16" s="120"/>
      <c r="AN16" s="202"/>
    </row>
    <row r="17" spans="1:40" x14ac:dyDescent="0.25">
      <c r="A17" s="120"/>
      <c r="B17" s="120"/>
      <c r="C17" s="120"/>
      <c r="D17" s="4"/>
      <c r="E17" s="120"/>
      <c r="F17" s="120"/>
      <c r="G17" s="120"/>
      <c r="H17" s="1"/>
      <c r="I17" s="1"/>
      <c r="J17" s="1"/>
      <c r="K17" s="1"/>
      <c r="L17" s="1"/>
      <c r="M17" s="1"/>
      <c r="N17" s="1"/>
      <c r="O17" s="1"/>
      <c r="P17" s="1"/>
      <c r="Q17" s="1"/>
      <c r="R17" s="1"/>
      <c r="S17" s="1"/>
      <c r="T17" s="1"/>
      <c r="U17" s="1"/>
      <c r="V17" s="1"/>
      <c r="W17" s="120"/>
      <c r="X17" s="120"/>
      <c r="Y17" s="4"/>
      <c r="Z17" s="4"/>
      <c r="AA17" s="1"/>
      <c r="AB17" s="200" t="s">
        <v>721</v>
      </c>
      <c r="AC17" s="1"/>
      <c r="AD17" s="120"/>
      <c r="AE17" s="120"/>
      <c r="AF17" s="120"/>
      <c r="AG17" s="120"/>
      <c r="AH17" s="120"/>
      <c r="AI17" s="120"/>
      <c r="AJ17" s="120"/>
      <c r="AK17" s="120"/>
      <c r="AL17" s="120"/>
      <c r="AN17" s="202"/>
    </row>
    <row r="18" spans="1:40" x14ac:dyDescent="0.25">
      <c r="A18" s="120"/>
      <c r="B18" s="120"/>
      <c r="C18" s="120"/>
      <c r="D18" s="4"/>
      <c r="E18" s="120"/>
      <c r="F18" s="120"/>
      <c r="G18" s="120"/>
      <c r="H18" s="1"/>
      <c r="I18" s="1"/>
      <c r="J18" s="1"/>
      <c r="K18" s="1"/>
      <c r="L18" s="1"/>
      <c r="M18" s="1"/>
      <c r="N18" s="1"/>
      <c r="O18" s="1"/>
      <c r="P18" s="1"/>
      <c r="Q18" s="1"/>
      <c r="R18" s="1"/>
      <c r="S18" s="1"/>
      <c r="T18" s="1"/>
      <c r="U18" s="1"/>
      <c r="V18" s="1"/>
      <c r="W18" s="120"/>
      <c r="X18" s="120"/>
      <c r="Y18" s="120"/>
      <c r="Z18" s="120"/>
      <c r="AA18" s="120"/>
      <c r="AB18" s="199"/>
      <c r="AC18" s="1"/>
      <c r="AD18" s="120"/>
      <c r="AE18" s="120"/>
      <c r="AF18" s="120"/>
      <c r="AG18" s="120"/>
      <c r="AH18" s="120"/>
      <c r="AI18" s="120"/>
      <c r="AJ18" s="120"/>
      <c r="AK18" s="120"/>
      <c r="AL18" s="120"/>
      <c r="AN18" s="202"/>
    </row>
    <row r="19" spans="1:40" x14ac:dyDescent="0.25">
      <c r="A19" s="120"/>
      <c r="B19" s="120"/>
      <c r="C19" s="120"/>
      <c r="D19" s="4"/>
      <c r="E19" s="120"/>
      <c r="F19" s="120"/>
      <c r="G19" s="120"/>
      <c r="H19" s="1"/>
      <c r="I19" s="1"/>
      <c r="J19" s="1"/>
      <c r="K19" s="1"/>
      <c r="L19" s="1"/>
      <c r="M19" s="1"/>
      <c r="N19" s="1"/>
      <c r="O19" s="1"/>
      <c r="P19" s="1"/>
      <c r="Q19" s="1"/>
      <c r="R19" s="1"/>
      <c r="S19" s="1"/>
      <c r="T19" s="1"/>
      <c r="U19" s="1"/>
      <c r="V19" s="1"/>
      <c r="W19" s="120"/>
      <c r="X19" s="120"/>
      <c r="Y19" s="120"/>
      <c r="Z19" s="120"/>
      <c r="AA19" s="120"/>
      <c r="AB19" s="120"/>
      <c r="AC19" s="1"/>
      <c r="AD19" s="120"/>
      <c r="AE19" s="120"/>
      <c r="AF19" s="120"/>
      <c r="AG19" s="120"/>
      <c r="AH19" s="120"/>
      <c r="AI19" s="120"/>
      <c r="AJ19" s="120"/>
      <c r="AK19" s="120"/>
      <c r="AL19" s="120"/>
      <c r="AN19" s="202"/>
    </row>
    <row r="20" spans="1:40" x14ac:dyDescent="0.25">
      <c r="A20" s="120"/>
      <c r="B20" s="120"/>
      <c r="C20" s="120"/>
      <c r="D20" s="4"/>
      <c r="E20" s="120"/>
      <c r="F20" s="120"/>
      <c r="G20" s="120"/>
      <c r="H20" s="1"/>
      <c r="I20" s="1"/>
      <c r="J20" s="1"/>
      <c r="K20" s="1"/>
      <c r="L20" s="1"/>
      <c r="M20" s="1"/>
      <c r="N20" s="1"/>
      <c r="O20" s="1"/>
      <c r="P20" s="1"/>
      <c r="Q20" s="1"/>
      <c r="R20" s="1"/>
      <c r="S20" s="1"/>
      <c r="T20" s="1"/>
      <c r="U20" s="1"/>
      <c r="V20" s="1"/>
      <c r="W20" s="120"/>
      <c r="X20" s="120"/>
      <c r="Y20" s="120"/>
      <c r="Z20" s="120"/>
      <c r="AA20" s="120"/>
      <c r="AB20" s="120"/>
      <c r="AC20" s="1"/>
      <c r="AD20" s="120"/>
      <c r="AE20" s="120"/>
      <c r="AF20" s="120"/>
      <c r="AG20" s="120"/>
      <c r="AH20" s="120"/>
      <c r="AI20" s="120"/>
      <c r="AJ20" s="120"/>
      <c r="AK20" s="120"/>
      <c r="AL20" s="120"/>
      <c r="AN20" s="202"/>
    </row>
    <row r="21" spans="1:40" x14ac:dyDescent="0.25">
      <c r="A21" s="120"/>
      <c r="B21" s="120"/>
      <c r="C21" s="120"/>
      <c r="D21" s="4"/>
      <c r="E21" s="120"/>
      <c r="F21" s="120"/>
      <c r="G21" s="120"/>
      <c r="H21" s="1"/>
      <c r="I21" s="1"/>
      <c r="J21" s="1"/>
      <c r="K21" s="1"/>
      <c r="L21" s="1"/>
      <c r="M21" s="1"/>
      <c r="N21" s="1"/>
      <c r="O21" s="1"/>
      <c r="P21" s="1"/>
      <c r="Q21" s="1"/>
      <c r="R21" s="1"/>
      <c r="S21" s="1"/>
      <c r="T21" s="1"/>
      <c r="U21" s="1"/>
      <c r="V21" s="1"/>
      <c r="W21" s="120"/>
      <c r="X21" s="120"/>
      <c r="Y21" s="120"/>
      <c r="Z21" s="120"/>
      <c r="AA21" s="120"/>
      <c r="AB21" s="120"/>
      <c r="AC21" s="116"/>
      <c r="AD21" s="120"/>
      <c r="AE21" s="120"/>
      <c r="AF21" s="120"/>
      <c r="AG21" s="120"/>
      <c r="AH21" s="120"/>
      <c r="AI21" s="120"/>
      <c r="AJ21" s="120"/>
      <c r="AK21" s="120"/>
      <c r="AL21" s="120"/>
      <c r="AN21" s="202"/>
    </row>
    <row r="22" spans="1:40" x14ac:dyDescent="0.25">
      <c r="A22" s="120"/>
      <c r="B22" s="120"/>
      <c r="C22" s="120"/>
      <c r="D22" s="4"/>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16"/>
      <c r="AD22" s="120"/>
      <c r="AE22" s="120"/>
      <c r="AF22" s="120"/>
      <c r="AG22" s="120"/>
      <c r="AH22" s="120"/>
      <c r="AI22" s="120"/>
      <c r="AJ22" s="120"/>
      <c r="AK22" s="120"/>
      <c r="AL22" s="120"/>
      <c r="AN22" s="202"/>
    </row>
    <row r="23" spans="1:40" x14ac:dyDescent="0.25">
      <c r="A23" s="120"/>
      <c r="B23" s="120"/>
      <c r="C23" s="120"/>
      <c r="D23" s="4"/>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16"/>
      <c r="AD23" s="120"/>
      <c r="AE23" s="120"/>
      <c r="AF23" s="120"/>
      <c r="AG23" s="120"/>
      <c r="AH23" s="120"/>
      <c r="AI23" s="120"/>
      <c r="AJ23" s="120"/>
      <c r="AK23" s="120"/>
      <c r="AL23" s="120"/>
      <c r="AN23" s="202"/>
    </row>
    <row r="24" spans="1:40" x14ac:dyDescent="0.25">
      <c r="A24" s="120"/>
      <c r="B24" s="120"/>
      <c r="C24" s="120"/>
      <c r="D24" s="1"/>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16"/>
      <c r="AD24" s="120"/>
      <c r="AE24" s="120"/>
      <c r="AF24" s="120"/>
      <c r="AG24" s="120"/>
      <c r="AH24" s="120"/>
      <c r="AI24" s="120"/>
      <c r="AJ24" s="120"/>
      <c r="AK24" s="120"/>
      <c r="AL24" s="120"/>
      <c r="AN24" s="202"/>
    </row>
    <row r="25" spans="1:40" x14ac:dyDescent="0.25">
      <c r="AC25" s="14"/>
    </row>
    <row r="35" ht="15" customHeight="1" x14ac:dyDescent="0.25"/>
    <row r="40" ht="15" customHeight="1" x14ac:dyDescent="0.25"/>
    <row r="45" ht="15" customHeight="1" x14ac:dyDescent="0.25"/>
    <row r="51"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9" ht="15" customHeight="1" x14ac:dyDescent="0.25"/>
    <row r="84"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6" ht="15" customHeight="1" x14ac:dyDescent="0.25"/>
    <row r="97" ht="15" customHeight="1" x14ac:dyDescent="0.25"/>
    <row r="98" ht="15" customHeight="1" x14ac:dyDescent="0.25"/>
    <row r="99" ht="15" customHeight="1" x14ac:dyDescent="0.25"/>
    <row r="115" ht="15" customHeight="1" x14ac:dyDescent="0.25"/>
    <row r="123" ht="28.5" customHeight="1" x14ac:dyDescent="0.25"/>
    <row r="139" ht="15" customHeight="1" x14ac:dyDescent="0.25"/>
    <row r="140" ht="15" customHeight="1" x14ac:dyDescent="0.25"/>
    <row r="145" ht="15" customHeight="1" x14ac:dyDescent="0.25"/>
    <row r="165" ht="28.5" customHeight="1" x14ac:dyDescent="0.25"/>
    <row r="173" ht="15" customHeight="1" x14ac:dyDescent="0.25"/>
    <row r="179" ht="15" customHeight="1" x14ac:dyDescent="0.25"/>
  </sheetData>
  <pageMargins left="0.19685039370078741" right="0.44" top="0.9" bottom="0.39" header="0.19685039370078741" footer="0.15748031496062992"/>
  <pageSetup scale="90" orientation="landscape" r:id="rId1"/>
  <headerFooter>
    <oddHeader xml:space="preserve">&amp;CUNED
VICERRECTORÍA DE PLANIFICACIÓN
PROVAGARI
&amp;"-,Negrita"ESTRUCTURA DE RIESGOS&amp;"-,Normal"
</oddHead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e7f44fa-e9fc-4114-a03f-0a8382a6092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0D366A7119E8147A5DBE478054614DA" ma:contentTypeVersion="18" ma:contentTypeDescription="Crear nuevo documento." ma:contentTypeScope="" ma:versionID="19a67ede17775adc9e5e30a82715d2f3">
  <xsd:schema xmlns:xsd="http://www.w3.org/2001/XMLSchema" xmlns:xs="http://www.w3.org/2001/XMLSchema" xmlns:p="http://schemas.microsoft.com/office/2006/metadata/properties" xmlns:ns3="d58207c6-a9bc-435b-8448-59c0a8570c3b" xmlns:ns4="1e7f44fa-e9fc-4114-a03f-0a8382a6092c" targetNamespace="http://schemas.microsoft.com/office/2006/metadata/properties" ma:root="true" ma:fieldsID="7298cf091d9852bf179eb645760da09b" ns3:_="" ns4:_="">
    <xsd:import namespace="d58207c6-a9bc-435b-8448-59c0a8570c3b"/>
    <xsd:import namespace="1e7f44fa-e9fc-4114-a03f-0a8382a6092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207c6-a9bc-435b-8448-59c0a8570c3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7f44fa-e9fc-4114-a03f-0a8382a609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C8FCA1-C7D0-43D9-A425-F92CEFD4E52C}">
  <ds:schemaRefs>
    <ds:schemaRef ds:uri="http://schemas.microsoft.com/office/infopath/2007/PartnerControls"/>
    <ds:schemaRef ds:uri="http://www.w3.org/XML/1998/namespace"/>
    <ds:schemaRef ds:uri="http://purl.org/dc/dcmitype/"/>
    <ds:schemaRef ds:uri="http://schemas.openxmlformats.org/package/2006/metadata/core-properties"/>
    <ds:schemaRef ds:uri="http://purl.org/dc/elements/1.1/"/>
    <ds:schemaRef ds:uri="http://schemas.microsoft.com/office/2006/documentManagement/types"/>
    <ds:schemaRef ds:uri="1e7f44fa-e9fc-4114-a03f-0a8382a6092c"/>
    <ds:schemaRef ds:uri="d58207c6-a9bc-435b-8448-59c0a8570c3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7B52D26-780C-417B-A592-3E219F94B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8207c6-a9bc-435b-8448-59c0a8570c3b"/>
    <ds:schemaRef ds:uri="1e7f44fa-e9fc-4114-a03f-0a8382a609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E8105B-743E-46E8-85AA-210CFCA722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88</vt:i4>
      </vt:variant>
    </vt:vector>
  </HeadingPairs>
  <TitlesOfParts>
    <vt:vector size="108" baseType="lpstr">
      <vt:lpstr>prueba</vt:lpstr>
      <vt:lpstr>Estructura de riesgos_UNED</vt:lpstr>
      <vt:lpstr>Estructura de riesgos de TI</vt:lpstr>
      <vt:lpstr>Etapa 1 Identificación</vt:lpstr>
      <vt:lpstr>Mapa de Calor</vt:lpstr>
      <vt:lpstr>Base calculos</vt:lpstr>
      <vt:lpstr>Estructura Presupuestaria</vt:lpstr>
      <vt:lpstr>Estructura formulada</vt:lpstr>
      <vt:lpstr>Base calculos 3</vt:lpstr>
      <vt:lpstr>Análisis Riesgo Puro</vt:lpstr>
      <vt:lpstr>Estructura de Riesgos 2013</vt:lpstr>
      <vt:lpstr>Probabilida e Impacto</vt:lpstr>
      <vt:lpstr>Mapa de Riesgo</vt:lpstr>
      <vt:lpstr>Hoja1</vt:lpstr>
      <vt:lpstr>Mapa de Calor (2)</vt:lpstr>
      <vt:lpstr>Etapa 2 Análisis R.Control</vt:lpstr>
      <vt:lpstr>Evaluación</vt:lpstr>
      <vt:lpstr>Administración</vt:lpstr>
      <vt:lpstr>Informe de adm del riesgo</vt:lpstr>
      <vt:lpstr>Lista de participantes</vt:lpstr>
      <vt:lpstr>_1_DIRECCION_SUPERIOR_Y_PLANIFICACION</vt:lpstr>
      <vt:lpstr>_2._ADMINISTRACION_GENERAL</vt:lpstr>
      <vt:lpstr>_3._VIDA_ESTUDIANTIL</vt:lpstr>
      <vt:lpstr>_4._DOCENCIA</vt:lpstr>
      <vt:lpstr>_5._EXTENSION</vt:lpstr>
      <vt:lpstr>_6._INVESTIGACIÓN</vt:lpstr>
      <vt:lpstr>_7._PRODUCCION_Y_DISTRIBUCION_DE_MATERIALES</vt:lpstr>
      <vt:lpstr>_8._INVERSIONES</vt:lpstr>
      <vt:lpstr>_9._ACUERDO_DE_MEJORAMIENTO_INSTITUCIONAL__AMI</vt:lpstr>
      <vt:lpstr>'Estructura de Riesgos 2013'!_ftnref1</vt:lpstr>
      <vt:lpstr>Actividades_de_control_sobre_el_patrimonio</vt:lpstr>
      <vt:lpstr>Ambiental</vt:lpstr>
      <vt:lpstr>Ámbitos</vt:lpstr>
      <vt:lpstr>'Estructura de Riesgos 2013'!Área_de_impresión</vt:lpstr>
      <vt:lpstr>'Informe de adm del riesgo'!Área_de_impresión</vt:lpstr>
      <vt:lpstr>'Lista de participantes'!Área_de_impresión</vt:lpstr>
      <vt:lpstr>'Mapa de Calor'!Área_de_impresión</vt:lpstr>
      <vt:lpstr>Calidad</vt:lpstr>
      <vt:lpstr>Capacidad_de_respuesta</vt:lpstr>
      <vt:lpstr>Compras_e_Inventarios</vt:lpstr>
      <vt:lpstr>Comunicación</vt:lpstr>
      <vt:lpstr>Contratos_Comerciales</vt:lpstr>
      <vt:lpstr>Cooperación</vt:lpstr>
      <vt:lpstr>Crédito</vt:lpstr>
      <vt:lpstr>De_continuidad</vt:lpstr>
      <vt:lpstr>Documentación</vt:lpstr>
      <vt:lpstr>Efectividad</vt:lpstr>
      <vt:lpstr>Estratégico_Dirección</vt:lpstr>
      <vt:lpstr>Estratégicos</vt:lpstr>
      <vt:lpstr>Financieros</vt:lpstr>
      <vt:lpstr>Fraude</vt:lpstr>
      <vt:lpstr>Imagen</vt:lpstr>
      <vt:lpstr>Indicadores_de_Gestión</vt:lpstr>
      <vt:lpstr>Información</vt:lpstr>
      <vt:lpstr>Infraestructura_de_TI</vt:lpstr>
      <vt:lpstr>Instalaciones_físicas</vt:lpstr>
      <vt:lpstr>Integridad</vt:lpstr>
      <vt:lpstr>Integridad__Riesgos_asociados_con_la_autorización__completitud_y_exactitud_de_la_entrada__procesamiento_y_reportes_de_las_aplicaciones_utilizadas_en_una_organización._Aplican_en_cada_aspecto_de_un_sistema_de_soporte_de_procesamiento_de_negocio_y_están_pre</vt:lpstr>
      <vt:lpstr>Legales</vt:lpstr>
      <vt:lpstr>Liquidez</vt:lpstr>
      <vt:lpstr>Mercado</vt:lpstr>
      <vt:lpstr>Normativa_interna</vt:lpstr>
      <vt:lpstr>Operativo</vt:lpstr>
      <vt:lpstr>Operativos</vt:lpstr>
      <vt:lpstr>Planificación_de_Recursos</vt:lpstr>
      <vt:lpstr>Planificación_Estratégica</vt:lpstr>
      <vt:lpstr>Políticas_Públicas</vt:lpstr>
      <vt:lpstr>PROGRAMAS</vt:lpstr>
      <vt:lpstr>Proyectos_Nacionales_e_Internacionales</vt:lpstr>
      <vt:lpstr>Riesgo_de_Infraestructura</vt:lpstr>
      <vt:lpstr>Riesgos_de_Acceso</vt:lpstr>
      <vt:lpstr>Salud_ocupacional_e_higiene_laboral</vt:lpstr>
      <vt:lpstr>Satisfacción_del_cliente</vt:lpstr>
      <vt:lpstr>Seguridad</vt:lpstr>
      <vt:lpstr>Seguridad_digital</vt:lpstr>
      <vt:lpstr>Seguridad_informática_General</vt:lpstr>
      <vt:lpstr>Servicios_básicos</vt:lpstr>
      <vt:lpstr>Servicios_generales</vt:lpstr>
      <vt:lpstr>Sistemas_de_información_y_sitios_web</vt:lpstr>
      <vt:lpstr>Software_institucional</vt:lpstr>
      <vt:lpstr>Subprograma_01_Administración_General</vt:lpstr>
      <vt:lpstr>Subprograma_01_Asuntos_Estudiantiles</vt:lpstr>
      <vt:lpstr>Subprograma_01_Dirección_Superior</vt:lpstr>
      <vt:lpstr>Subprograma_01_Elaboración_de_Materiales</vt:lpstr>
      <vt:lpstr>Subprograma_01_Extensión</vt:lpstr>
      <vt:lpstr>Subprograma_01_Gestión_Administrativa</vt:lpstr>
      <vt:lpstr>Subprograma_01_Inversiones</vt:lpstr>
      <vt:lpstr>Subprograma_01_Investigación</vt:lpstr>
      <vt:lpstr>Subprograma_01_Servicios_de_Apoyo_a_la_Docencia</vt:lpstr>
      <vt:lpstr>Subprograma_02_Actividades_Estudiantiles</vt:lpstr>
      <vt:lpstr>Subprograma_02_Docente</vt:lpstr>
      <vt:lpstr>Subprograma_02_Fondo_del_Sistema</vt:lpstr>
      <vt:lpstr>Subprograma_02_Iniciativas_del_AMI_–_UNED</vt:lpstr>
      <vt:lpstr>Subprograma_02_Planificación</vt:lpstr>
      <vt:lpstr>Subprograma_02_Producción_y_Distribución_de_Materiales</vt:lpstr>
      <vt:lpstr>Subprograma_03_Auditoría</vt:lpstr>
      <vt:lpstr>Subprograma_03_Posgrados</vt:lpstr>
      <vt:lpstr>Subprograma_04_Centros_Universitarios</vt:lpstr>
      <vt:lpstr>Subprograma_07_Gobierno_Digital</vt:lpstr>
      <vt:lpstr>Subprograma_10_Fondo_del_Sistema_Área_Administrativa</vt:lpstr>
      <vt:lpstr>Subprograma_10_Fondo_del_Sistema_Área_Docencia</vt:lpstr>
      <vt:lpstr>Subprograma_10_Fondo_del_Sistema_Área_Extensión</vt:lpstr>
      <vt:lpstr>Subprograma_10_Fondo_del_Sistema_Área_Investigación</vt:lpstr>
      <vt:lpstr>Subprograma_10_Fondo_del_Sistema_Área_Producción_de_Materiales</vt:lpstr>
      <vt:lpstr>Subprograma_10_Fondo_del_Sistema_Área_Vida_Estudiantil</vt:lpstr>
      <vt:lpstr>Subprograma_16_Sede_Interuniversitaria_de_Alajuela</vt:lpstr>
      <vt:lpstr>Talento_Humano</vt:lpstr>
      <vt:lpstr>'Estructura de Riesgos 2013'!Títulos_a_imprimir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Vinicio Quesada Segura</dc:creator>
  <cp:keywords/>
  <dc:description/>
  <cp:lastModifiedBy>UNED</cp:lastModifiedBy>
  <cp:revision/>
  <dcterms:created xsi:type="dcterms:W3CDTF">2013-10-23T15:34:43Z</dcterms:created>
  <dcterms:modified xsi:type="dcterms:W3CDTF">2025-10-13T22:01:06Z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0x010100E0D366A7119E8147A5DBE478054614DA</vt:lpwstr>
  </property>
</Properties>
</file>